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0" windowWidth="10200" windowHeight="8385" tabRatio="618" activeTab="0"/>
  </bookViews>
  <sheets>
    <sheet name="GVC tro xuong" sheetId="1" r:id="rId1"/>
    <sheet name="LĐHĐ" sheetId="2" r:id="rId2"/>
  </sheets>
  <externalReferences>
    <externalReference r:id="rId5"/>
  </externalReferences>
  <definedNames>
    <definedName name="_xlnm._FilterDatabase" localSheetId="0" hidden="1">'GVC tro xuong'!$A$9:$W$109</definedName>
    <definedName name="_xlnm._FilterDatabase" localSheetId="1" hidden="1">'LĐHĐ'!$A$9:$W$58</definedName>
    <definedName name="CRITERIA" localSheetId="0">'GVC tro xuong'!#REF!</definedName>
    <definedName name="CRITERIA" localSheetId="1">'LĐHĐ'!#REF!</definedName>
    <definedName name="EXTRACT" localSheetId="0">'GVC tro xuong'!$A$9:$R$9</definedName>
    <definedName name="EXTRACT" localSheetId="1">'LĐHĐ'!#REF!</definedName>
    <definedName name="_xlnm.Print_Titles" localSheetId="0">'GVC tro xuong'!$7:$9</definedName>
    <definedName name="_xlnm.Print_Titles" localSheetId="1">'LĐHĐ'!$7:$9</definedName>
  </definedNames>
  <calcPr fullCalcOnLoad="1"/>
</workbook>
</file>

<file path=xl/comments1.xml><?xml version="1.0" encoding="utf-8"?>
<comments xmlns="http://schemas.openxmlformats.org/spreadsheetml/2006/main">
  <authors>
    <author>HUNH</author>
  </authors>
  <commentList>
    <comment ref="F56" authorId="0">
      <text>
        <r>
          <rPr>
            <b/>
            <sz val="9"/>
            <rFont val="Tahoma"/>
            <family val="2"/>
          </rPr>
          <t>HUNH:</t>
        </r>
        <r>
          <rPr>
            <sz val="9"/>
            <rFont val="Tahoma"/>
            <family val="2"/>
          </rPr>
          <t xml:space="preserve">
15,113</t>
        </r>
      </text>
    </comment>
  </commentList>
</comments>
</file>

<file path=xl/sharedStrings.xml><?xml version="1.0" encoding="utf-8"?>
<sst xmlns="http://schemas.openxmlformats.org/spreadsheetml/2006/main" count="457" uniqueCount="212">
  <si>
    <t>Cán bộ, viên chức và người lao động được nâng bậc lương thường xuyên</t>
  </si>
  <si>
    <t>Cán bộ, viên chức và người lao động được nâng bậc lương trước thời hạn do lập thành tích xuất sắc trong thực hiện nhiệm vụ</t>
  </si>
  <si>
    <t>Cán bộ, viên chức và người lao động đã có thông báo nghỉ hưu được nâng bậc lương trước thời hạn</t>
  </si>
  <si>
    <t>Cán bộ, viên chức và người lao động được tính hưởng thêm phụ cấp thâm niên vượt khung</t>
  </si>
  <si>
    <t>ĐẠI HỌC THÁI NGUYÊN</t>
  </si>
  <si>
    <t>TRƯỜNG ĐẠI HỌC NÔNG LÂM</t>
  </si>
  <si>
    <t>Họ và tên</t>
  </si>
  <si>
    <t>Trình độ chuyên môn nghiệp vụ được đào tạo</t>
  </si>
  <si>
    <t>Nam</t>
  </si>
  <si>
    <t>Nữ</t>
  </si>
  <si>
    <t>Th.S</t>
  </si>
  <si>
    <t>ĐH</t>
  </si>
  <si>
    <t>TT</t>
  </si>
  <si>
    <t>I</t>
  </si>
  <si>
    <t>II</t>
  </si>
  <si>
    <t>III</t>
  </si>
  <si>
    <t>IV</t>
  </si>
  <si>
    <t>(Kèm theo Công văn số:         /TCCB, ngày     tháng     năm 2011)</t>
  </si>
  <si>
    <t>Ngạch</t>
  </si>
  <si>
    <t xml:space="preserve">Ghi chú
</t>
  </si>
  <si>
    <t>Ngày, tháng,năm sinh</t>
  </si>
  <si>
    <t>Ngạch, chức danh, bậc, hệ số lương
trước khi được nâng bậc</t>
  </si>
  <si>
    <t>Kết quả nâng bậc trong năm</t>
  </si>
  <si>
    <t>Tiền lương tăng thêm do bậc trong năm (1.000đ)</t>
  </si>
  <si>
    <t>Ngạch hoặc chức danh</t>
  </si>
  <si>
    <t>Bậc trong ngạch hoặc trong chức danh hiện đang giữ</t>
  </si>
  <si>
    <t>Hệ số lương ở bậc hiện giữ</t>
  </si>
  <si>
    <t>Thời điểm được xếp</t>
  </si>
  <si>
    <t>Hệ số chênh lệch bảo lưu (nếu có)</t>
  </si>
  <si>
    <t>Bậc lương sau nâng bậc</t>
  </si>
  <si>
    <t>Hệ số lương mới được nâng bậc</t>
  </si>
  <si>
    <t>Thời gian tính nâng bậc lần sau</t>
  </si>
  <si>
    <t>Phạm Hữu Phước</t>
  </si>
  <si>
    <t>SC</t>
  </si>
  <si>
    <t>Lê Thanh Tuyến</t>
  </si>
  <si>
    <t>TC</t>
  </si>
  <si>
    <t>Âu Thị Hà</t>
  </si>
  <si>
    <t>Nguyễn Quốc Huy</t>
  </si>
  <si>
    <t>V.07.01.01</t>
  </si>
  <si>
    <t>V.07.01.02</t>
  </si>
  <si>
    <t>V.07.01.03</t>
  </si>
  <si>
    <t>Đào Văn Lộc</t>
  </si>
  <si>
    <t>PTTH</t>
  </si>
  <si>
    <t>01a.003</t>
  </si>
  <si>
    <t>Mai Quý Mạnh</t>
  </si>
  <si>
    <t>Lý Mai Anh</t>
  </si>
  <si>
    <t>5/67</t>
  </si>
  <si>
    <t>Đỗ Thị Dương</t>
  </si>
  <si>
    <t>7/68</t>
  </si>
  <si>
    <t>12/76</t>
  </si>
  <si>
    <t>1987</t>
  </si>
  <si>
    <t>Quản Thị Vui</t>
  </si>
  <si>
    <t>Trần Trọng Nam</t>
  </si>
  <si>
    <t>Trần Văn Thức</t>
  </si>
  <si>
    <t>GK ĐHTN</t>
  </si>
  <si>
    <t>TS</t>
  </si>
  <si>
    <t>Đi NN</t>
  </si>
  <si>
    <t>Vũ Anh Tuấn</t>
  </si>
  <si>
    <t>Y sỹ</t>
  </si>
  <si>
    <t>Bùi Thị Thanh Thuỷ</t>
  </si>
  <si>
    <t>Trần Thị Hạnh Nguyên</t>
  </si>
  <si>
    <t>Trịnh Thị Minh Trang</t>
  </si>
  <si>
    <t>Phan Tiến Hùng</t>
  </si>
  <si>
    <t>Bế Văn Thịnh</t>
  </si>
  <si>
    <t>Nguyễn Hải Bằng</t>
  </si>
  <si>
    <t>Nguyễn Sơn Hải</t>
  </si>
  <si>
    <t>Đàm Văn Vinh</t>
  </si>
  <si>
    <t>Nguyễn Thế Huấn</t>
  </si>
  <si>
    <t>Cù Ngọc Bắc</t>
  </si>
  <si>
    <t>Đỗ Quốc Tuấn</t>
  </si>
  <si>
    <t>Trần Công Quân</t>
  </si>
  <si>
    <t>Mai Thị Ngọc An</t>
  </si>
  <si>
    <t>Văn Thị Quỳnh Hoa</t>
  </si>
  <si>
    <t>Vũ Thị Thu Loan</t>
  </si>
  <si>
    <t>Nguyễn Chí Hiểu</t>
  </si>
  <si>
    <t>Nguyễn Văn Thái</t>
  </si>
  <si>
    <t>Bùi Thị Kiều Giang</t>
  </si>
  <si>
    <t>Bùi Thị Thơm</t>
  </si>
  <si>
    <t>Nguyễn Đình Thi</t>
  </si>
  <si>
    <t>Nguyễn Thế Cường</t>
  </si>
  <si>
    <t>Nguyễn Thị Yến</t>
  </si>
  <si>
    <t>Phạm Thị Thanh Vân</t>
  </si>
  <si>
    <t>Bùi Thị Minh Hà</t>
  </si>
  <si>
    <t>Bùi Thị Thanh Tâm</t>
  </si>
  <si>
    <t>Đào Hồng Thuận</t>
  </si>
  <si>
    <t>Dương Hoài An</t>
  </si>
  <si>
    <t>12/71</t>
  </si>
  <si>
    <t>Hoàng Kim Diệu</t>
  </si>
  <si>
    <t>Lê Thị Kiều Oanh</t>
  </si>
  <si>
    <t>Nguyễn Thị Thu Hằng</t>
  </si>
  <si>
    <t>Nguyễn Văn Hiểu</t>
  </si>
  <si>
    <t>Phạm Thu Hà</t>
  </si>
  <si>
    <t>Trần Lệ Thị Bích Hồng</t>
  </si>
  <si>
    <t>Trần Minh Quân</t>
  </si>
  <si>
    <t>Vi Diệu Minh</t>
  </si>
  <si>
    <t>Vũ Thị Nguyên</t>
  </si>
  <si>
    <t>Đặng Thị Mai Lan</t>
  </si>
  <si>
    <t>Đặng Thị Thái</t>
  </si>
  <si>
    <t>Đinh Thị Kim Hoa</t>
  </si>
  <si>
    <t>Dương Thị Minh Hoà</t>
  </si>
  <si>
    <t>Dương Thị Thu Hoài</t>
  </si>
  <si>
    <t>Dương Văn Đoàn</t>
  </si>
  <si>
    <t>Hà Việt Long</t>
  </si>
  <si>
    <t>Ngô Thị Hồng Gấm</t>
  </si>
  <si>
    <t>Ngô Thị Mây Ước</t>
  </si>
  <si>
    <t>Nguyễn Thị Huệ</t>
  </si>
  <si>
    <t>Nguyễn Thị Tình</t>
  </si>
  <si>
    <t>Nguyễn Thu Trang</t>
  </si>
  <si>
    <t>Nguyễn Tiến Đạt</t>
  </si>
  <si>
    <t>Nguyễn Tiến Dũng</t>
  </si>
  <si>
    <t>Nguyễn Trường Giang</t>
  </si>
  <si>
    <t>Nguyễn Văn Bình</t>
  </si>
  <si>
    <t>Trần Thị Mai Anh</t>
  </si>
  <si>
    <t>Trần Thị Ngọc</t>
  </si>
  <si>
    <t>Trần Văn Chí</t>
  </si>
  <si>
    <t>Trần Việt Dũng</t>
  </si>
  <si>
    <t>Vương Vân Huyền</t>
  </si>
  <si>
    <t>Bùi Đình Lãm</t>
  </si>
  <si>
    <t>La Thu Phương</t>
  </si>
  <si>
    <t>Lưu Hồng Sơn</t>
  </si>
  <si>
    <t>Nguyễn Khánh Quang</t>
  </si>
  <si>
    <t>Nguyễn Ngọc Sơn Hải</t>
  </si>
  <si>
    <t>Nguyễn Thị Đoàn</t>
  </si>
  <si>
    <t>Nguyễn Thị Quỳnh</t>
  </si>
  <si>
    <t>Nguyễn Thuỳ Linh</t>
  </si>
  <si>
    <t>Nông Thị Xuân</t>
  </si>
  <si>
    <t>Vũ Thị Hải Anh</t>
  </si>
  <si>
    <t>Vũ Thị Hiền</t>
  </si>
  <si>
    <t>Dương Thế Hiển</t>
  </si>
  <si>
    <t>Hoàng Quý Nhân</t>
  </si>
  <si>
    <t>Lý Thị Thuỳ Dương</t>
  </si>
  <si>
    <t>Nguyễn Thị Mai</t>
  </si>
  <si>
    <t xml:space="preserve">Nguyễn Thị Mai </t>
  </si>
  <si>
    <t>Nông Thị Phương Nhung</t>
  </si>
  <si>
    <t>Phạm Tùng Hương</t>
  </si>
  <si>
    <t>Nguyễn Thái Hùng</t>
  </si>
  <si>
    <t>Lường Hữu Mạnh</t>
  </si>
  <si>
    <t>Đỗ Thị Hằng</t>
  </si>
  <si>
    <t>Đặng Thái Sơn</t>
  </si>
  <si>
    <t>Nguyễn Thị Thu Hương</t>
  </si>
  <si>
    <t>Nguyễn Đức Hoàng</t>
  </si>
  <si>
    <t xml:space="preserve">Nguyễn Thị Phương </t>
  </si>
  <si>
    <t>Mai Thị Huệ</t>
  </si>
  <si>
    <t>Đỗ Xuân Trường</t>
  </si>
  <si>
    <t>Ngô Thái Hà</t>
  </si>
  <si>
    <t>Trần Thị Kim Oanh</t>
  </si>
  <si>
    <t>Tạ Ngọc Thảo</t>
  </si>
  <si>
    <t>Phạm Quốc Toán</t>
  </si>
  <si>
    <t>Nguyễn Thị Hương Xiêm</t>
  </si>
  <si>
    <t>Nguyễn Văn Lương</t>
  </si>
  <si>
    <t>Nguyễn Thị Minh Thuận</t>
  </si>
  <si>
    <t>Hồ Lương Xinh</t>
  </si>
  <si>
    <t>Đoàn Quốc Khánh</t>
  </si>
  <si>
    <t xml:space="preserve">Nguyễn Quốc Huy </t>
  </si>
  <si>
    <t>Đặng Thị Bích Huệ</t>
  </si>
  <si>
    <t>Phạm Đức Chính</t>
  </si>
  <si>
    <t>Bùi Thị Sao Mai</t>
  </si>
  <si>
    <t>V.08.05.12</t>
  </si>
  <si>
    <t>Lưu Thị Xuyến</t>
  </si>
  <si>
    <t>6/67</t>
  </si>
  <si>
    <t>BK Bộ GD&amp;ĐT</t>
  </si>
  <si>
    <t>Dương Trung Dũng</t>
  </si>
  <si>
    <t>08/74</t>
  </si>
  <si>
    <t>BK CĐ GD VN</t>
  </si>
  <si>
    <t>Trần Hải Đăng</t>
  </si>
  <si>
    <t>Nguyễn Thanh Hải</t>
  </si>
  <si>
    <t>Lê Thị Phi Nga</t>
  </si>
  <si>
    <t>5/80</t>
  </si>
  <si>
    <t>Nguyễn Minh Nguyệt</t>
  </si>
  <si>
    <t>Lê Thị Khánh Hoà</t>
  </si>
  <si>
    <t>Phan Thị Hồng Phúc</t>
  </si>
  <si>
    <t>Đỗ Thị Lan Phương</t>
  </si>
  <si>
    <t>8/76</t>
  </si>
  <si>
    <t>CSTĐ cấp cơ sở 2 năm</t>
  </si>
  <si>
    <t>Vũ Văn Thông</t>
  </si>
  <si>
    <t>1/61</t>
  </si>
  <si>
    <t>Ngô Thị Ánh Ngọc</t>
  </si>
  <si>
    <t>Lê Quốc Tuấn</t>
  </si>
  <si>
    <t>Phạm Thị Hồng Thuý</t>
  </si>
  <si>
    <t>Vũ Thị Xuân Mai</t>
  </si>
  <si>
    <t xml:space="preserve">Nguyễn Thị Hằng </t>
  </si>
  <si>
    <t>Hà Kiều Trang</t>
  </si>
  <si>
    <t>Nguyễn Thị Duyên</t>
  </si>
  <si>
    <t>Nguyễn Thế Giới</t>
  </si>
  <si>
    <t>Đỗ Hữu Thành</t>
  </si>
  <si>
    <t>Phạm Việt Trì</t>
  </si>
  <si>
    <t>03/80</t>
  </si>
  <si>
    <t xml:space="preserve">Nguyễn Văn Dũng </t>
  </si>
  <si>
    <t>Hoàng Thị Việt Hoa</t>
  </si>
  <si>
    <t>09/82</t>
  </si>
  <si>
    <t>Lương Thị Chuyên</t>
  </si>
  <si>
    <t>Lê Xuân Thành</t>
  </si>
  <si>
    <t xml:space="preserve">Nguyễn Văn Quang </t>
  </si>
  <si>
    <t>12/72</t>
  </si>
  <si>
    <t>Đào Đình Đắc</t>
  </si>
  <si>
    <t>Dương Thị Nguyên</t>
  </si>
  <si>
    <t>5/75</t>
  </si>
  <si>
    <t>Cao Thị Hinh</t>
  </si>
  <si>
    <t>Hà Thị Hoà</t>
  </si>
  <si>
    <t>1984</t>
  </si>
  <si>
    <t>KẾT QUẢ THỰC HIỆN NÂNG BẬC LƯƠNG ĐỐI VỚI CÁN BỘ, CÔNG CHỨC, VIÊN CHỨC VÀ NGƯỜI LAO ĐỘNG NĂM 2020</t>
  </si>
  <si>
    <t>KẾT QUẢ THỰC HIỆN NÂNG BẬC LƯƠNG ĐỐI VỚI LAO ĐỘNG HỢP ĐỒNG NĂM 2020</t>
  </si>
  <si>
    <t>Bùi Minh Tuấn</t>
  </si>
  <si>
    <t>Lao động hợp đồng được nâng bậc lương thường xuyên</t>
  </si>
  <si>
    <t>Lao động hợp đồng được nâng bậc lương trước thời hạn do lập thành tích xuất sắc trong thực hiện nhiệm vụ</t>
  </si>
  <si>
    <t>Lao động hợp đồng đã có thông báo nghỉ hưu được nâng bậc lương trước thời hạn</t>
  </si>
  <si>
    <t>Lao động hợp đồng được tính hưởng thêm phụ cấp thâm niên vượt khung</t>
  </si>
  <si>
    <t>Trần Văn Thăng</t>
  </si>
  <si>
    <t>8/69</t>
  </si>
  <si>
    <t>Nguyễn Hữu Thọ</t>
  </si>
  <si>
    <t>CSTĐ cấp Bộ</t>
  </si>
  <si>
    <t>(Kèm theo Quyết định số       /QĐ-ĐHNL-TCCB, ngày      tháng      năm 2020)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</si>
</sst>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[$-409]dddd\,\ mmmm\ dd\,\ yyyy"/>
    <numFmt numFmtId="175" formatCode="[$-409]h:mm:ss\ AM/PM"/>
    <numFmt numFmtId="176" formatCode="00000"/>
    <numFmt numFmtId="177" formatCode="_(* #,##0.000_);_(* \(#,##0.000\);_(* &quot;-&quot;??_);_(@_)"/>
    <numFmt numFmtId="178" formatCode="_(* #.##0.000_);_(* \(#.##0.000\);_(* &quot;-&quot;??_);_(@_)"/>
    <numFmt numFmtId="179" formatCode="_(* #.##0.0000_);_(* \(#.##0.0000\);_(* &quot;-&quot;??_);_(@_)"/>
    <numFmt numFmtId="180" formatCode="_(* #.##0.00000_);_(* \(#.##0.00000\);_(* &quot;-&quot;??_);_(@_)"/>
    <numFmt numFmtId="181" formatCode="_(* #.##0.00_);_(* \(#.##0.00\);_(* &quot;-&quot;??_);_(@_)"/>
    <numFmt numFmtId="182" formatCode="_(* #.##0.0_);_(* \(#.##0.0\);_(* &quot;-&quot;??_);_(@_)"/>
    <numFmt numFmtId="183" formatCode="_(* #.##0._);_(* \(#.##0.\);_(* &quot;-&quot;??_);_(@_)"/>
    <numFmt numFmtId="184" formatCode="_(* #.##._);_(* \(#.##.\);_(* &quot;-&quot;??_);_(@_ⴆ"/>
    <numFmt numFmtId="185" formatCode="_(* #.###._);_(* \(#.###.\);_(* &quot;-&quot;??_);_(@_ⴆ"/>
    <numFmt numFmtId="186" formatCode="0.0"/>
    <numFmt numFmtId="187" formatCode="0.000"/>
    <numFmt numFmtId="188" formatCode="_(* #.#._);_(* \(#.#.\);_(* &quot;-&quot;??_);_(@_ⴆ"/>
    <numFmt numFmtId="189" formatCode="_(* #.;_(* \(#.;_(* &quot;-&quot;??_);_(@_ⴆ"/>
    <numFmt numFmtId="190" formatCode="_(* #.0.;_(* \(#.0.;_(* &quot;-&quot;??_);_(@_ⴆ"/>
    <numFmt numFmtId="191" formatCode="_(* #.00.;_(* \(#.00.;_(* &quot;-&quot;??_);_(@_ⴆ"/>
    <numFmt numFmtId="192" formatCode="_(* #.000.;_(* \(#.000.;_(* &quot;-&quot;??_);_(@_ⴆ"/>
    <numFmt numFmtId="193" formatCode="#.##0"/>
    <numFmt numFmtId="194" formatCode="0.0000"/>
    <numFmt numFmtId="195" formatCode="0.0;[Red]0.0"/>
    <numFmt numFmtId="196" formatCode="#,##0.00;[Red]#,##0.00"/>
    <numFmt numFmtId="197" formatCode="#,##0.000;[Red]#,##0.000"/>
    <numFmt numFmtId="198" formatCode="#,##0.0;[Red]#,##0.0"/>
    <numFmt numFmtId="199" formatCode="#,##0;[Red]#,##0"/>
    <numFmt numFmtId="200" formatCode="mm/yy"/>
    <numFmt numFmtId="201" formatCode="0#,##0"/>
    <numFmt numFmtId="202" formatCode="#,##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"/>
    <numFmt numFmtId="208" formatCode="mmm\-yyyy"/>
    <numFmt numFmtId="209" formatCode="mm/yyyy"/>
    <numFmt numFmtId="210" formatCode="yy/mm"/>
    <numFmt numFmtId="211" formatCode="yy"/>
    <numFmt numFmtId="212" formatCode="yyyy"/>
    <numFmt numFmtId="213" formatCode="0#.##0,"/>
    <numFmt numFmtId="214" formatCode="0.000%"/>
    <numFmt numFmtId="215" formatCode="mm/yy"/>
    <numFmt numFmtId="216" formatCode="m/yy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  <numFmt numFmtId="221" formatCode="_(* #,##0_);_(* \(#,##0\);_(* &quot;-&quot;??_);_(@_)"/>
    <numFmt numFmtId="222" formatCode="_(* #,##0.0_);_(* \(#,##0.0\);_(* &quot;-&quot;?_);_(@_)"/>
    <numFmt numFmtId="223" formatCode="_(* #,##0.000_);_(* \(#,##0.000\);_(* &quot;-&quot;???_);_(@_)"/>
    <numFmt numFmtId="224" formatCode="[$-409]yyyy&quot;年&quot;m&quot;月&quot;d&quot;日&quot;dddd"/>
    <numFmt numFmtId="225" formatCode="hh:mm:ss"/>
    <numFmt numFmtId="226" formatCode="dd/mm/yy"/>
    <numFmt numFmtId="227" formatCode="[$-409]dd\ mmmm\,\ yyyy"/>
  </numFmts>
  <fonts count="42">
    <font>
      <sz val="12"/>
      <name val=".VnTime"/>
      <family val="0"/>
    </font>
    <font>
      <u val="single"/>
      <sz val="9"/>
      <color indexed="36"/>
      <name val=".VnTime"/>
      <family val="2"/>
    </font>
    <font>
      <u val="single"/>
      <sz val="9"/>
      <color indexed="12"/>
      <name val=".VnTime"/>
      <family val="2"/>
    </font>
    <font>
      <sz val="8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Arial Narro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7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87" fontId="4" fillId="0" borderId="0" xfId="58" applyNumberFormat="1" applyFont="1">
      <alignment/>
      <protection/>
    </xf>
    <xf numFmtId="200" fontId="4" fillId="0" borderId="10" xfId="64" applyNumberFormat="1" applyFont="1" applyBorder="1" applyAlignment="1">
      <alignment horizontal="center" vertical="center" wrapText="1" shrinkToFit="1"/>
      <protection/>
    </xf>
    <xf numFmtId="201" fontId="4" fillId="0" borderId="10" xfId="64" applyNumberFormat="1" applyFont="1" applyBorder="1" applyAlignment="1">
      <alignment horizontal="center" vertical="center" wrapText="1" shrinkToFit="1"/>
      <protection/>
    </xf>
    <xf numFmtId="187" fontId="4" fillId="0" borderId="10" xfId="64" applyNumberFormat="1" applyFont="1" applyBorder="1" applyAlignment="1">
      <alignment horizontal="center" vertical="center" wrapText="1" shrinkToFit="1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>
      <alignment/>
      <protection/>
    </xf>
    <xf numFmtId="0" fontId="4" fillId="0" borderId="0" xfId="64" applyNumberFormat="1" applyFont="1">
      <alignment/>
      <protection/>
    </xf>
    <xf numFmtId="0" fontId="4" fillId="0" borderId="0" xfId="64" applyFont="1" applyBorder="1" applyAlignment="1">
      <alignment horizontal="center" vertical="center"/>
      <protection/>
    </xf>
    <xf numFmtId="0" fontId="5" fillId="0" borderId="0" xfId="58" applyFont="1">
      <alignment/>
      <protection/>
    </xf>
    <xf numFmtId="2" fontId="4" fillId="0" borderId="10" xfId="64" applyNumberFormat="1" applyFont="1" applyBorder="1" applyAlignment="1">
      <alignment horizontal="center" vertical="center" wrapText="1" shrinkToFit="1"/>
      <protection/>
    </xf>
    <xf numFmtId="2" fontId="4" fillId="0" borderId="0" xfId="58" applyNumberFormat="1" applyFont="1">
      <alignment/>
      <protection/>
    </xf>
    <xf numFmtId="2" fontId="4" fillId="0" borderId="0" xfId="64" applyNumberFormat="1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64" applyFont="1" applyBorder="1">
      <alignment/>
      <protection/>
    </xf>
    <xf numFmtId="0" fontId="7" fillId="0" borderId="0" xfId="64" applyFont="1" applyBorder="1" applyAlignment="1">
      <alignment horizontal="center"/>
      <protection/>
    </xf>
    <xf numFmtId="0" fontId="9" fillId="0" borderId="0" xfId="64" applyFont="1" applyBorder="1" applyAlignment="1">
      <alignment/>
      <protection/>
    </xf>
    <xf numFmtId="0" fontId="7" fillId="0" borderId="0" xfId="64" applyFont="1" applyBorder="1" applyAlignment="1">
      <alignment/>
      <protection/>
    </xf>
    <xf numFmtId="0" fontId="4" fillId="0" borderId="0" xfId="58" applyFont="1" applyBorder="1">
      <alignment/>
      <protection/>
    </xf>
    <xf numFmtId="0" fontId="7" fillId="0" borderId="0" xfId="64" applyFont="1" applyBorder="1" applyAlignment="1">
      <alignment horizontal="center" vertical="center"/>
      <protection/>
    </xf>
    <xf numFmtId="0" fontId="10" fillId="0" borderId="0" xfId="58" applyFont="1" applyBorder="1">
      <alignment/>
      <protection/>
    </xf>
    <xf numFmtId="0" fontId="10" fillId="0" borderId="0" xfId="58" applyFont="1" applyBorder="1" applyAlignment="1">
      <alignment horizontal="center"/>
      <protection/>
    </xf>
    <xf numFmtId="213" fontId="7" fillId="0" borderId="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2" fontId="7" fillId="0" borderId="0" xfId="64" applyNumberFormat="1" applyFont="1" applyBorder="1" applyAlignment="1">
      <alignment vertical="center"/>
      <protection/>
    </xf>
    <xf numFmtId="213" fontId="7" fillId="0" borderId="0" xfId="64" applyNumberFormat="1" applyFont="1" applyBorder="1" applyAlignment="1">
      <alignment horizontal="center" vertical="center"/>
      <protection/>
    </xf>
    <xf numFmtId="2" fontId="7" fillId="0" borderId="0" xfId="64" applyNumberFormat="1" applyFont="1" applyBorder="1" applyAlignment="1">
      <alignment horizontal="center" vertical="center"/>
      <protection/>
    </xf>
    <xf numFmtId="3" fontId="4" fillId="0" borderId="0" xfId="58" applyNumberFormat="1" applyFont="1" applyBorder="1" applyAlignment="1">
      <alignment vertical="center"/>
      <protection/>
    </xf>
    <xf numFmtId="3" fontId="4" fillId="0" borderId="0" xfId="58" applyNumberFormat="1" applyFont="1" applyBorder="1">
      <alignment/>
      <protection/>
    </xf>
    <xf numFmtId="3" fontId="4" fillId="0" borderId="0" xfId="58" applyNumberFormat="1" applyFont="1">
      <alignment/>
      <protection/>
    </xf>
    <xf numFmtId="172" fontId="8" fillId="0" borderId="0" xfId="58" applyNumberFormat="1" applyFont="1" applyBorder="1" applyAlignment="1">
      <alignment vertical="center"/>
      <protection/>
    </xf>
    <xf numFmtId="3" fontId="8" fillId="0" borderId="0" xfId="58" applyNumberFormat="1" applyFont="1" applyBorder="1" applyAlignment="1">
      <alignment vertical="center"/>
      <protection/>
    </xf>
    <xf numFmtId="172" fontId="8" fillId="0" borderId="0" xfId="58" applyNumberFormat="1" applyFont="1" applyFill="1" applyBorder="1" applyAlignment="1">
      <alignment vertical="center"/>
      <protection/>
    </xf>
    <xf numFmtId="0" fontId="8" fillId="0" borderId="0" xfId="58" applyFont="1" applyBorder="1">
      <alignment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vertical="center"/>
      <protection/>
    </xf>
    <xf numFmtId="0" fontId="8" fillId="0" borderId="0" xfId="58" applyFont="1" applyFill="1" applyBorder="1" applyAlignment="1" quotePrefix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213" fontId="8" fillId="0" borderId="0" xfId="58" applyNumberFormat="1" applyFont="1" applyFill="1" applyBorder="1" applyAlignment="1">
      <alignment horizontal="center" vertical="center"/>
      <protection/>
    </xf>
    <xf numFmtId="187" fontId="8" fillId="0" borderId="0" xfId="58" applyNumberFormat="1" applyFont="1" applyFill="1" applyBorder="1" applyAlignment="1">
      <alignment horizontal="center" vertical="center"/>
      <protection/>
    </xf>
    <xf numFmtId="200" fontId="8" fillId="0" borderId="0" xfId="58" applyNumberFormat="1" applyFont="1" applyFill="1" applyBorder="1" applyAlignment="1" quotePrefix="1">
      <alignment horizontal="center" vertical="center"/>
      <protection/>
    </xf>
    <xf numFmtId="9" fontId="8" fillId="0" borderId="0" xfId="58" applyNumberFormat="1" applyFont="1" applyFill="1" applyBorder="1" applyAlignment="1">
      <alignment horizontal="center" vertical="center"/>
      <protection/>
    </xf>
    <xf numFmtId="213" fontId="8" fillId="0" borderId="0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2" fontId="8" fillId="0" borderId="0" xfId="64" applyNumberFormat="1" applyFont="1" applyBorder="1" applyAlignment="1">
      <alignment horizontal="center" vertical="center"/>
      <protection/>
    </xf>
    <xf numFmtId="200" fontId="8" fillId="0" borderId="0" xfId="64" applyNumberFormat="1" applyFont="1" applyBorder="1" applyAlignment="1">
      <alignment horizontal="center" vertical="center"/>
      <protection/>
    </xf>
    <xf numFmtId="186" fontId="8" fillId="0" borderId="0" xfId="64" applyNumberFormat="1" applyFont="1" applyBorder="1" applyAlignment="1">
      <alignment vertical="center"/>
      <protection/>
    </xf>
    <xf numFmtId="0" fontId="30" fillId="0" borderId="10" xfId="58" applyFont="1" applyBorder="1" applyAlignment="1">
      <alignment horizontal="center" vertical="center"/>
      <protection/>
    </xf>
    <xf numFmtId="0" fontId="30" fillId="0" borderId="10" xfId="58" applyNumberFormat="1" applyFont="1" applyBorder="1" applyAlignment="1">
      <alignment horizontal="center" vertical="center"/>
      <protection/>
    </xf>
    <xf numFmtId="1" fontId="30" fillId="0" borderId="10" xfId="58" applyNumberFormat="1" applyFont="1" applyBorder="1" applyAlignment="1">
      <alignment horizontal="center" vertical="center"/>
      <protection/>
    </xf>
    <xf numFmtId="3" fontId="30" fillId="0" borderId="10" xfId="58" applyNumberFormat="1" applyFont="1" applyBorder="1" applyAlignment="1">
      <alignment horizontal="center" vertical="center"/>
      <protection/>
    </xf>
    <xf numFmtId="0" fontId="4" fillId="0" borderId="0" xfId="64" applyNumberFormat="1" applyFont="1" applyBorder="1" applyAlignment="1">
      <alignment horizontal="left"/>
      <protection/>
    </xf>
    <xf numFmtId="0" fontId="9" fillId="0" borderId="0" xfId="64" applyNumberFormat="1" applyFont="1" applyBorder="1" applyAlignment="1">
      <alignment horizontal="left"/>
      <protection/>
    </xf>
    <xf numFmtId="0" fontId="4" fillId="0" borderId="0" xfId="64" applyNumberFormat="1" applyFont="1" applyBorder="1" applyAlignment="1">
      <alignment horizontal="left" vertical="center"/>
      <protection/>
    </xf>
    <xf numFmtId="0" fontId="6" fillId="0" borderId="0" xfId="58" applyNumberFormat="1" applyFont="1" applyBorder="1" applyAlignment="1">
      <alignment horizontal="left" vertical="center"/>
      <protection/>
    </xf>
    <xf numFmtId="0" fontId="5" fillId="0" borderId="0" xfId="58" applyNumberFormat="1" applyFont="1" applyBorder="1" applyAlignment="1">
      <alignment horizontal="left"/>
      <protection/>
    </xf>
    <xf numFmtId="0" fontId="4" fillId="0" borderId="0" xfId="58" applyNumberFormat="1" applyFont="1" applyBorder="1" applyAlignment="1">
      <alignment horizontal="left"/>
      <protection/>
    </xf>
    <xf numFmtId="0" fontId="9" fillId="0" borderId="0" xfId="58" applyNumberFormat="1" applyFont="1" applyBorder="1" applyAlignment="1">
      <alignment horizontal="left" vertical="center"/>
      <protection/>
    </xf>
    <xf numFmtId="0" fontId="4" fillId="0" borderId="0" xfId="64" applyNumberFormat="1" applyFont="1" applyBorder="1" applyAlignment="1">
      <alignment horizontal="center" vertical="center"/>
      <protection/>
    </xf>
    <xf numFmtId="0" fontId="8" fillId="0" borderId="0" xfId="64" applyNumberFormat="1" applyFont="1" applyBorder="1" applyAlignment="1">
      <alignment horizontal="left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0" xfId="58" applyNumberFormat="1" applyFont="1" applyBorder="1" applyAlignment="1">
      <alignment horizontal="center" vertical="center"/>
      <protection/>
    </xf>
    <xf numFmtId="1" fontId="10" fillId="0" borderId="10" xfId="58" applyNumberFormat="1" applyFont="1" applyBorder="1" applyAlignment="1">
      <alignment horizontal="center" vertical="center"/>
      <protection/>
    </xf>
    <xf numFmtId="3" fontId="10" fillId="0" borderId="10" xfId="58" applyNumberFormat="1" applyFont="1" applyBorder="1" applyAlignment="1">
      <alignment horizontal="center" vertical="center"/>
      <protection/>
    </xf>
    <xf numFmtId="0" fontId="4" fillId="0" borderId="0" xfId="58" applyFont="1" applyFill="1" applyBorder="1">
      <alignment/>
      <protection/>
    </xf>
    <xf numFmtId="0" fontId="5" fillId="0" borderId="0" xfId="58" applyNumberFormat="1" applyFont="1" applyFill="1" applyBorder="1" applyAlignment="1">
      <alignment horizontal="left"/>
      <protection/>
    </xf>
    <xf numFmtId="0" fontId="5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/>
      <protection/>
    </xf>
    <xf numFmtId="2" fontId="4" fillId="0" borderId="0" xfId="58" applyNumberFormat="1" applyFont="1" applyFill="1" applyBorder="1">
      <alignment/>
      <protection/>
    </xf>
    <xf numFmtId="187" fontId="4" fillId="0" borderId="0" xfId="58" applyNumberFormat="1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center"/>
      <protection/>
    </xf>
    <xf numFmtId="0" fontId="9" fillId="0" borderId="0" xfId="64" applyFont="1" applyFill="1" applyBorder="1" applyAlignment="1">
      <alignment/>
      <protection/>
    </xf>
    <xf numFmtId="0" fontId="7" fillId="0" borderId="0" xfId="64" applyFont="1" applyFill="1" applyBorder="1" applyAlignment="1">
      <alignment/>
      <protection/>
    </xf>
    <xf numFmtId="0" fontId="4" fillId="0" borderId="0" xfId="64" applyFont="1" applyFill="1" applyBorder="1" applyAlignment="1">
      <alignment horizontal="center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3" fontId="10" fillId="0" borderId="0" xfId="58" applyNumberFormat="1" applyFont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213" fontId="4" fillId="0" borderId="0" xfId="64" applyNumberFormat="1" applyFont="1" applyBorder="1" applyAlignment="1">
      <alignment horizontal="center" vertical="center"/>
      <protection/>
    </xf>
    <xf numFmtId="2" fontId="4" fillId="0" borderId="0" xfId="64" applyNumberFormat="1" applyFont="1" applyBorder="1" applyAlignment="1">
      <alignment horizontal="center" vertical="center"/>
      <protection/>
    </xf>
    <xf numFmtId="200" fontId="4" fillId="0" borderId="0" xfId="58" applyNumberFormat="1" applyFont="1" applyBorder="1" applyAlignment="1" quotePrefix="1">
      <alignment horizontal="center" vertical="center"/>
      <protection/>
    </xf>
    <xf numFmtId="200" fontId="4" fillId="0" borderId="0" xfId="64" applyNumberFormat="1" applyFont="1" applyBorder="1" applyAlignment="1">
      <alignment horizontal="center" vertical="center"/>
      <protection/>
    </xf>
    <xf numFmtId="3" fontId="4" fillId="0" borderId="0" xfId="64" applyNumberFormat="1" applyFont="1" applyBorder="1" applyAlignment="1">
      <alignment vertical="center"/>
      <protection/>
    </xf>
    <xf numFmtId="172" fontId="4" fillId="0" borderId="0" xfId="58" applyNumberFormat="1" applyFont="1" applyBorder="1" applyAlignment="1">
      <alignment vertical="center"/>
      <protection/>
    </xf>
    <xf numFmtId="200" fontId="4" fillId="0" borderId="0" xfId="64" applyNumberFormat="1" applyFont="1" applyFill="1" applyBorder="1" applyAlignment="1">
      <alignment vertical="center"/>
      <protection/>
    </xf>
    <xf numFmtId="0" fontId="7" fillId="0" borderId="0" xfId="64" applyNumberFormat="1" applyFont="1" applyBorder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7" fillId="0" borderId="0" xfId="58" applyFont="1" applyFill="1" applyBorder="1" applyAlignment="1">
      <alignment vertical="center"/>
      <protection/>
    </xf>
    <xf numFmtId="3" fontId="7" fillId="0" borderId="0" xfId="58" applyNumberFormat="1" applyFont="1" applyBorder="1" applyAlignment="1">
      <alignment vertical="center"/>
      <protection/>
    </xf>
    <xf numFmtId="17" fontId="7" fillId="0" borderId="0" xfId="58" applyNumberFormat="1" applyFont="1" applyBorder="1" applyAlignment="1">
      <alignment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NumberFormat="1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213" fontId="4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NumberFormat="1" applyFont="1" applyFill="1" applyBorder="1" applyAlignment="1">
      <alignment horizontal="center" vertical="center"/>
      <protection/>
    </xf>
    <xf numFmtId="187" fontId="4" fillId="0" borderId="0" xfId="58" applyNumberFormat="1" applyFont="1" applyFill="1" applyBorder="1" applyAlignment="1">
      <alignment horizontal="center" vertical="center"/>
      <protection/>
    </xf>
    <xf numFmtId="9" fontId="4" fillId="0" borderId="0" xfId="58" applyNumberFormat="1" applyFont="1" applyFill="1" applyBorder="1" applyAlignment="1">
      <alignment horizontal="center" vertical="center"/>
      <protection/>
    </xf>
    <xf numFmtId="200" fontId="4" fillId="0" borderId="0" xfId="64" applyNumberFormat="1" applyFont="1" applyFill="1" applyBorder="1" applyAlignment="1">
      <alignment horizontal="center" vertical="center"/>
      <protection/>
    </xf>
    <xf numFmtId="213" fontId="4" fillId="0" borderId="0" xfId="58" applyNumberFormat="1" applyFont="1" applyBorder="1" applyAlignment="1">
      <alignment horizontal="center" vertical="center"/>
      <protection/>
    </xf>
    <xf numFmtId="0" fontId="4" fillId="0" borderId="0" xfId="58" applyNumberFormat="1" applyFont="1" applyBorder="1" applyAlignment="1">
      <alignment horizontal="center" vertical="center"/>
      <protection/>
    </xf>
    <xf numFmtId="2" fontId="4" fillId="0" borderId="0" xfId="58" applyNumberFormat="1" applyFont="1" applyBorder="1" applyAlignment="1">
      <alignment horizontal="center" vertical="center"/>
      <protection/>
    </xf>
    <xf numFmtId="9" fontId="4" fillId="0" borderId="0" xfId="58" applyNumberFormat="1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>
      <alignment/>
      <protection/>
    </xf>
    <xf numFmtId="187" fontId="4" fillId="0" borderId="0" xfId="58" applyNumberFormat="1" applyFont="1" applyBorder="1">
      <alignment/>
      <protection/>
    </xf>
    <xf numFmtId="3" fontId="4" fillId="0" borderId="0" xfId="58" applyNumberFormat="1" applyFont="1" applyFill="1" applyBorder="1">
      <alignment/>
      <protection/>
    </xf>
    <xf numFmtId="0" fontId="9" fillId="0" borderId="0" xfId="0" applyFont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3" fontId="6" fillId="0" borderId="0" xfId="58" applyNumberFormat="1" applyFont="1" applyAlignment="1">
      <alignment horizontal="center" vertical="center"/>
      <protection/>
    </xf>
    <xf numFmtId="3" fontId="6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Alignment="1">
      <alignment horizontal="left"/>
      <protection/>
    </xf>
    <xf numFmtId="0" fontId="31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 quotePrefix="1">
      <alignment horizontal="center" vertical="center"/>
      <protection/>
    </xf>
    <xf numFmtId="0" fontId="31" fillId="0" borderId="10" xfId="58" applyFont="1" applyFill="1" applyBorder="1" applyAlignment="1">
      <alignment horizontal="center" vertical="center"/>
      <protection/>
    </xf>
    <xf numFmtId="201" fontId="31" fillId="0" borderId="10" xfId="58" applyNumberFormat="1" applyFont="1" applyFill="1" applyBorder="1" applyAlignment="1">
      <alignment horizontal="center" vertical="center"/>
      <protection/>
    </xf>
    <xf numFmtId="2" fontId="31" fillId="0" borderId="10" xfId="58" applyNumberFormat="1" applyFont="1" applyFill="1" applyBorder="1" applyAlignment="1">
      <alignment horizontal="center" vertical="center"/>
      <protection/>
    </xf>
    <xf numFmtId="201" fontId="31" fillId="0" borderId="10" xfId="60" applyNumberFormat="1" applyFont="1" applyBorder="1" applyAlignment="1">
      <alignment horizontal="center" vertical="center"/>
      <protection/>
    </xf>
    <xf numFmtId="200" fontId="31" fillId="0" borderId="10" xfId="58" applyNumberFormat="1" applyFont="1" applyFill="1" applyBorder="1" applyAlignment="1">
      <alignment horizontal="center" vertical="center"/>
      <protection/>
    </xf>
    <xf numFmtId="200" fontId="31" fillId="0" borderId="10" xfId="58" applyNumberFormat="1" applyFont="1" applyFill="1" applyBorder="1" applyAlignment="1" quotePrefix="1">
      <alignment horizontal="center" vertical="center"/>
      <protection/>
    </xf>
    <xf numFmtId="200" fontId="31" fillId="0" borderId="10" xfId="58" applyNumberFormat="1" applyFont="1" applyFill="1" applyBorder="1" applyAlignment="1">
      <alignment horizontal="center"/>
      <protection/>
    </xf>
    <xf numFmtId="200" fontId="31" fillId="0" borderId="10" xfId="60" applyNumberFormat="1" applyFont="1" applyBorder="1" applyAlignment="1">
      <alignment horizontal="center" vertical="center"/>
      <protection/>
    </xf>
    <xf numFmtId="200" fontId="31" fillId="0" borderId="10" xfId="60" applyNumberFormat="1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/>
      <protection/>
    </xf>
    <xf numFmtId="2" fontId="31" fillId="0" borderId="10" xfId="65" applyNumberFormat="1" applyFont="1" applyBorder="1" applyAlignment="1">
      <alignment horizontal="center" vertical="center"/>
      <protection/>
    </xf>
    <xf numFmtId="200" fontId="31" fillId="0" borderId="10" xfId="65" applyNumberFormat="1" applyFont="1" applyBorder="1" applyAlignment="1">
      <alignment horizontal="center" vertical="center"/>
      <protection/>
    </xf>
    <xf numFmtId="0" fontId="32" fillId="0" borderId="10" xfId="64" applyNumberFormat="1" applyFont="1" applyBorder="1" applyAlignment="1">
      <alignment horizontal="center" vertical="center"/>
      <protection/>
    </xf>
    <xf numFmtId="0" fontId="32" fillId="0" borderId="10" xfId="64" applyNumberFormat="1" applyFont="1" applyBorder="1" applyAlignment="1">
      <alignment vertical="center"/>
      <protection/>
    </xf>
    <xf numFmtId="0" fontId="32" fillId="0" borderId="10" xfId="64" applyFont="1" applyBorder="1" applyAlignment="1">
      <alignment vertical="center"/>
      <protection/>
    </xf>
    <xf numFmtId="0" fontId="32" fillId="0" borderId="10" xfId="64" applyFont="1" applyBorder="1" applyAlignment="1">
      <alignment horizontal="center" vertical="center"/>
      <protection/>
    </xf>
    <xf numFmtId="2" fontId="32" fillId="0" borderId="10" xfId="64" applyNumberFormat="1" applyFont="1" applyBorder="1" applyAlignment="1">
      <alignment vertical="center"/>
      <protection/>
    </xf>
    <xf numFmtId="201" fontId="31" fillId="0" borderId="10" xfId="58" applyNumberFormat="1" applyFont="1" applyBorder="1" applyAlignment="1">
      <alignment horizontal="center" vertical="center"/>
      <protection/>
    </xf>
    <xf numFmtId="2" fontId="31" fillId="0" borderId="10" xfId="64" applyNumberFormat="1" applyFont="1" applyBorder="1" applyAlignment="1">
      <alignment horizontal="center" vertical="center"/>
      <protection/>
    </xf>
    <xf numFmtId="200" fontId="31" fillId="0" borderId="10" xfId="64" applyNumberFormat="1" applyFont="1" applyBorder="1" applyAlignment="1">
      <alignment horizontal="center" vertical="center"/>
      <protection/>
    </xf>
    <xf numFmtId="173" fontId="31" fillId="0" borderId="10" xfId="64" applyNumberFormat="1" applyFont="1" applyBorder="1" applyAlignment="1">
      <alignment vertical="center"/>
      <protection/>
    </xf>
    <xf numFmtId="3" fontId="31" fillId="0" borderId="10" xfId="58" applyNumberFormat="1" applyFont="1" applyBorder="1" applyAlignment="1">
      <alignment horizontal="center" vertical="center"/>
      <protection/>
    </xf>
    <xf numFmtId="200" fontId="31" fillId="0" borderId="10" xfId="64" applyNumberFormat="1" applyFont="1" applyFill="1" applyBorder="1" applyAlignment="1">
      <alignment horizontal="center" vertical="center"/>
      <protection/>
    </xf>
    <xf numFmtId="3" fontId="31" fillId="0" borderId="10" xfId="58" applyNumberFormat="1" applyFont="1" applyBorder="1" applyAlignment="1">
      <alignment vertical="center"/>
      <protection/>
    </xf>
    <xf numFmtId="213" fontId="32" fillId="0" borderId="10" xfId="64" applyNumberFormat="1" applyFont="1" applyBorder="1" applyAlignment="1">
      <alignment vertical="center"/>
      <protection/>
    </xf>
    <xf numFmtId="200" fontId="31" fillId="0" borderId="10" xfId="58" applyNumberFormat="1" applyFont="1" applyBorder="1" applyAlignment="1">
      <alignment horizontal="center" vertical="center"/>
      <protection/>
    </xf>
    <xf numFmtId="213" fontId="32" fillId="0" borderId="10" xfId="64" applyNumberFormat="1" applyFont="1" applyBorder="1" applyAlignment="1">
      <alignment horizontal="center" vertical="center"/>
      <protection/>
    </xf>
    <xf numFmtId="2" fontId="32" fillId="0" borderId="10" xfId="64" applyNumberFormat="1" applyFont="1" applyBorder="1" applyAlignment="1">
      <alignment horizontal="center" vertical="center"/>
      <protection/>
    </xf>
    <xf numFmtId="173" fontId="32" fillId="0" borderId="10" xfId="64" applyNumberFormat="1" applyFont="1" applyBorder="1" applyAlignment="1">
      <alignment vertical="center"/>
      <protection/>
    </xf>
    <xf numFmtId="9" fontId="31" fillId="0" borderId="10" xfId="58" applyNumberFormat="1" applyFont="1" applyFill="1" applyBorder="1" applyAlignment="1">
      <alignment horizontal="center" vertical="center"/>
      <protection/>
    </xf>
    <xf numFmtId="0" fontId="32" fillId="0" borderId="10" xfId="64" applyNumberFormat="1" applyFont="1" applyFill="1" applyBorder="1" applyAlignment="1">
      <alignment vertical="center"/>
      <protection/>
    </xf>
    <xf numFmtId="201" fontId="32" fillId="0" borderId="10" xfId="64" applyNumberFormat="1" applyFont="1" applyBorder="1" applyAlignment="1">
      <alignment vertical="center"/>
      <protection/>
    </xf>
    <xf numFmtId="201" fontId="32" fillId="0" borderId="10" xfId="64" applyNumberFormat="1" applyFont="1" applyBorder="1" applyAlignment="1">
      <alignment horizontal="center" vertical="center"/>
      <protection/>
    </xf>
    <xf numFmtId="2" fontId="31" fillId="0" borderId="10" xfId="64" applyNumberFormat="1" applyFont="1" applyFill="1" applyBorder="1" applyAlignment="1">
      <alignment horizontal="center" vertical="center"/>
      <protection/>
    </xf>
    <xf numFmtId="0" fontId="31" fillId="0" borderId="10" xfId="58" applyNumberFormat="1" applyFont="1" applyBorder="1" applyAlignment="1">
      <alignment horizontal="center" vertical="center"/>
      <protection/>
    </xf>
    <xf numFmtId="2" fontId="31" fillId="0" borderId="10" xfId="58" applyNumberFormat="1" applyFont="1" applyBorder="1" applyAlignment="1">
      <alignment horizontal="center" vertical="center"/>
      <protection/>
    </xf>
    <xf numFmtId="9" fontId="31" fillId="0" borderId="10" xfId="58" applyNumberFormat="1" applyFont="1" applyBorder="1" applyAlignment="1">
      <alignment horizontal="center" vertical="center"/>
      <protection/>
    </xf>
    <xf numFmtId="172" fontId="31" fillId="0" borderId="10" xfId="58" applyNumberFormat="1" applyFont="1" applyBorder="1" applyAlignment="1">
      <alignment horizontal="center" vertical="center"/>
      <protection/>
    </xf>
    <xf numFmtId="0" fontId="31" fillId="0" borderId="10" xfId="58" applyFont="1" applyBorder="1" applyAlignment="1">
      <alignment vertical="center"/>
      <protection/>
    </xf>
    <xf numFmtId="172" fontId="31" fillId="0" borderId="10" xfId="64" applyNumberFormat="1" applyFont="1" applyBorder="1" applyAlignment="1">
      <alignment vertical="center"/>
      <protection/>
    </xf>
    <xf numFmtId="3" fontId="33" fillId="0" borderId="10" xfId="58" applyNumberFormat="1" applyFont="1" applyBorder="1" applyAlignment="1">
      <alignment horizontal="center" vertical="center"/>
      <protection/>
    </xf>
    <xf numFmtId="172" fontId="32" fillId="0" borderId="10" xfId="64" applyNumberFormat="1" applyFont="1" applyBorder="1" applyAlignment="1">
      <alignment vertical="center"/>
      <protection/>
    </xf>
    <xf numFmtId="0" fontId="31" fillId="0" borderId="10" xfId="64" applyNumberFormat="1" applyFont="1" applyBorder="1" applyAlignment="1">
      <alignment horizontal="center" vertical="center"/>
      <protection/>
    </xf>
    <xf numFmtId="9" fontId="31" fillId="0" borderId="10" xfId="0" applyNumberFormat="1" applyFont="1" applyBorder="1" applyAlignment="1">
      <alignment horizontal="center"/>
    </xf>
    <xf numFmtId="172" fontId="31" fillId="0" borderId="10" xfId="58" applyNumberFormat="1" applyFont="1" applyBorder="1" applyAlignment="1">
      <alignment vertical="center"/>
      <protection/>
    </xf>
    <xf numFmtId="0" fontId="31" fillId="0" borderId="10" xfId="59" applyFont="1" applyBorder="1" applyAlignment="1">
      <alignment horizontal="center" vertical="center"/>
      <protection/>
    </xf>
    <xf numFmtId="0" fontId="31" fillId="0" borderId="10" xfId="59" applyNumberFormat="1" applyFont="1" applyFill="1" applyBorder="1" applyAlignment="1">
      <alignment horizontal="center" vertical="center"/>
      <protection/>
    </xf>
    <xf numFmtId="201" fontId="31" fillId="0" borderId="10" xfId="59" applyNumberFormat="1" applyFont="1" applyFill="1" applyBorder="1" applyAlignment="1">
      <alignment horizontal="center" vertical="center"/>
      <protection/>
    </xf>
    <xf numFmtId="2" fontId="31" fillId="0" borderId="10" xfId="59" applyNumberFormat="1" applyFont="1" applyFill="1" applyBorder="1" applyAlignment="1">
      <alignment horizontal="center" vertical="center"/>
      <protection/>
    </xf>
    <xf numFmtId="20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00" fontId="31" fillId="0" borderId="10" xfId="59" applyNumberFormat="1" applyFont="1" applyFill="1" applyBorder="1" applyAlignment="1" quotePrefix="1">
      <alignment horizontal="center" vertical="center"/>
      <protection/>
    </xf>
    <xf numFmtId="200" fontId="31" fillId="0" borderId="10" xfId="59" applyNumberFormat="1" applyFont="1" applyFill="1" applyBorder="1" applyAlignment="1">
      <alignment horizontal="center"/>
      <protection/>
    </xf>
    <xf numFmtId="200" fontId="31" fillId="0" borderId="10" xfId="61" applyNumberFormat="1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horizontal="left" vertical="center" wrapText="1"/>
      <protection/>
    </xf>
    <xf numFmtId="0" fontId="31" fillId="0" borderId="0" xfId="64" applyNumberFormat="1" applyFont="1" applyFill="1" applyBorder="1" applyAlignment="1">
      <alignment horizontal="center"/>
      <protection/>
    </xf>
    <xf numFmtId="3" fontId="32" fillId="0" borderId="0" xfId="64" applyNumberFormat="1" applyFont="1" applyFill="1" applyBorder="1" applyAlignment="1">
      <alignment horizontal="center"/>
      <protection/>
    </xf>
    <xf numFmtId="2" fontId="32" fillId="0" borderId="0" xfId="64" applyNumberFormat="1" applyFont="1" applyFill="1" applyBorder="1" applyAlignment="1">
      <alignment horizont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0" fontId="31" fillId="0" borderId="0" xfId="64" applyNumberFormat="1" applyFont="1" applyFill="1" applyBorder="1" applyAlignment="1">
      <alignment horizontal="left"/>
      <protection/>
    </xf>
    <xf numFmtId="0" fontId="4" fillId="0" borderId="0" xfId="58" applyNumberFormat="1" applyFont="1" applyFill="1" applyBorder="1" applyAlignment="1">
      <alignment horizontal="left"/>
      <protection/>
    </xf>
    <xf numFmtId="201" fontId="32" fillId="0" borderId="0" xfId="64" applyNumberFormat="1" applyFont="1" applyFill="1" applyBorder="1" applyAlignment="1">
      <alignment horizontal="center" vertical="center"/>
      <protection/>
    </xf>
    <xf numFmtId="187" fontId="31" fillId="0" borderId="0" xfId="64" applyNumberFormat="1" applyFont="1" applyFill="1" applyBorder="1">
      <alignment/>
      <protection/>
    </xf>
    <xf numFmtId="187" fontId="31" fillId="0" borderId="0" xfId="64" applyNumberFormat="1" applyFont="1" applyFill="1" applyBorder="1" applyAlignment="1">
      <alignment horizontal="center"/>
      <protection/>
    </xf>
    <xf numFmtId="2" fontId="31" fillId="0" borderId="0" xfId="64" applyNumberFormat="1" applyFont="1" applyFill="1" applyBorder="1">
      <alignment/>
      <protection/>
    </xf>
    <xf numFmtId="9" fontId="31" fillId="0" borderId="0" xfId="64" applyNumberFormat="1" applyFont="1" applyFill="1" applyBorder="1">
      <alignment/>
      <protection/>
    </xf>
    <xf numFmtId="0" fontId="31" fillId="0" borderId="0" xfId="64" applyFont="1" applyFill="1" applyBorder="1" applyAlignment="1">
      <alignment horizontal="center"/>
      <protection/>
    </xf>
    <xf numFmtId="0" fontId="31" fillId="0" borderId="0" xfId="64" applyFont="1" applyFill="1" applyBorder="1">
      <alignment/>
      <protection/>
    </xf>
    <xf numFmtId="3" fontId="31" fillId="0" borderId="0" xfId="64" applyNumberFormat="1" applyFont="1" applyFill="1" applyBorder="1">
      <alignment/>
      <protection/>
    </xf>
    <xf numFmtId="3" fontId="31" fillId="0" borderId="0" xfId="64" applyNumberFormat="1" applyFont="1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center" vertical="center"/>
      <protection/>
    </xf>
    <xf numFmtId="9" fontId="31" fillId="0" borderId="0" xfId="64" applyNumberFormat="1" applyFont="1" applyFill="1" applyBorder="1" applyAlignment="1">
      <alignment horizontal="center"/>
      <protection/>
    </xf>
    <xf numFmtId="0" fontId="31" fillId="0" borderId="0" xfId="64" applyNumberFormat="1" applyFont="1" applyFill="1" applyBorder="1" applyAlignment="1">
      <alignment horizontal="left" vertical="center"/>
      <protection/>
    </xf>
    <xf numFmtId="0" fontId="4" fillId="0" borderId="0" xfId="64" applyNumberFormat="1" applyFont="1" applyFill="1" applyBorder="1" applyAlignment="1">
      <alignment horizontal="center"/>
      <protection/>
    </xf>
    <xf numFmtId="3" fontId="7" fillId="0" borderId="0" xfId="64" applyNumberFormat="1" applyFont="1" applyFill="1" applyBorder="1" applyAlignment="1">
      <alignment horizontal="center"/>
      <protection/>
    </xf>
    <xf numFmtId="2" fontId="7" fillId="0" borderId="0" xfId="64" applyNumberFormat="1" applyFont="1" applyFill="1" applyBorder="1" applyAlignment="1">
      <alignment horizontal="center"/>
      <protection/>
    </xf>
    <xf numFmtId="0" fontId="7" fillId="0" borderId="0" xfId="64" applyNumberFormat="1" applyFont="1" applyFill="1" applyBorder="1" applyAlignment="1">
      <alignment horizontal="center"/>
      <protection/>
    </xf>
    <xf numFmtId="201" fontId="7" fillId="0" borderId="0" xfId="64" applyNumberFormat="1" applyFont="1" applyFill="1" applyBorder="1" applyAlignment="1">
      <alignment horizontal="center" vertical="center"/>
      <protection/>
    </xf>
    <xf numFmtId="187" fontId="4" fillId="0" borderId="0" xfId="64" applyNumberFormat="1" applyFont="1" applyFill="1" applyBorder="1">
      <alignment/>
      <protection/>
    </xf>
    <xf numFmtId="187" fontId="4" fillId="0" borderId="0" xfId="64" applyNumberFormat="1" applyFont="1" applyFill="1" applyBorder="1" applyAlignment="1">
      <alignment horizontal="center"/>
      <protection/>
    </xf>
    <xf numFmtId="2" fontId="4" fillId="0" borderId="0" xfId="64" applyNumberFormat="1" applyFont="1" applyFill="1" applyBorder="1">
      <alignment/>
      <protection/>
    </xf>
    <xf numFmtId="9" fontId="4" fillId="0" borderId="0" xfId="64" applyNumberFormat="1" applyFont="1" applyFill="1" applyBorder="1">
      <alignment/>
      <protection/>
    </xf>
    <xf numFmtId="0" fontId="4" fillId="0" borderId="0" xfId="64" applyFont="1" applyFill="1" applyBorder="1" applyAlignment="1">
      <alignment horizontal="center"/>
      <protection/>
    </xf>
    <xf numFmtId="3" fontId="4" fillId="0" borderId="0" xfId="64" applyNumberFormat="1" applyFont="1" applyFill="1" applyBorder="1">
      <alignment/>
      <protection/>
    </xf>
    <xf numFmtId="3" fontId="4" fillId="0" borderId="0" xfId="64" applyNumberFormat="1" applyFont="1" applyFill="1" applyBorder="1" applyAlignment="1">
      <alignment horizontal="center"/>
      <protection/>
    </xf>
    <xf numFmtId="0" fontId="4" fillId="0" borderId="0" xfId="64" applyNumberFormat="1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9" fontId="4" fillId="0" borderId="0" xfId="64" applyNumberFormat="1" applyFont="1" applyFill="1" applyBorder="1" applyAlignment="1">
      <alignment horizontal="center"/>
      <protection/>
    </xf>
    <xf numFmtId="201" fontId="31" fillId="0" borderId="0" xfId="60" applyNumberFormat="1" applyFont="1" applyFill="1" applyBorder="1" applyAlignment="1">
      <alignment horizontal="center" vertical="center"/>
      <protection/>
    </xf>
    <xf numFmtId="172" fontId="4" fillId="0" borderId="0" xfId="58" applyNumberFormat="1" applyFont="1" applyFill="1" applyBorder="1">
      <alignment/>
      <protection/>
    </xf>
    <xf numFmtId="2" fontId="4" fillId="24" borderId="0" xfId="0" applyNumberFormat="1" applyFont="1" applyFill="1" applyBorder="1" applyAlignment="1">
      <alignment horizontal="center" wrapText="1"/>
    </xf>
    <xf numFmtId="0" fontId="4" fillId="0" borderId="0" xfId="64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wrapText="1"/>
    </xf>
    <xf numFmtId="3" fontId="4" fillId="0" borderId="0" xfId="64" applyNumberFormat="1" applyFont="1" applyFill="1" applyBorder="1" applyAlignment="1">
      <alignment horizontal="center" vertical="center"/>
      <protection/>
    </xf>
    <xf numFmtId="0" fontId="31" fillId="0" borderId="10" xfId="60" applyNumberFormat="1" applyFont="1" applyFill="1" applyBorder="1" applyAlignment="1">
      <alignment horizontal="left" vertical="center"/>
      <protection/>
    </xf>
    <xf numFmtId="0" fontId="31" fillId="0" borderId="10" xfId="58" applyFont="1" applyFill="1" applyBorder="1" applyAlignment="1">
      <alignment vertical="center"/>
      <protection/>
    </xf>
    <xf numFmtId="0" fontId="31" fillId="0" borderId="10" xfId="59" applyFont="1" applyFill="1" applyBorder="1" applyAlignment="1" quotePrefix="1">
      <alignment horizontal="center" vertical="center"/>
      <protection/>
    </xf>
    <xf numFmtId="0" fontId="31" fillId="0" borderId="10" xfId="59" applyFont="1" applyFill="1" applyBorder="1" applyAlignment="1">
      <alignment horizontal="center" vertical="center"/>
      <protection/>
    </xf>
    <xf numFmtId="200" fontId="31" fillId="0" borderId="10" xfId="59" applyNumberFormat="1" applyFont="1" applyFill="1" applyBorder="1" applyAlignment="1">
      <alignment horizontal="center" vertical="center"/>
      <protection/>
    </xf>
    <xf numFmtId="0" fontId="31" fillId="0" borderId="10" xfId="59" applyNumberFormat="1" applyFont="1" applyFill="1" applyBorder="1" applyAlignment="1">
      <alignment vertical="center"/>
      <protection/>
    </xf>
    <xf numFmtId="0" fontId="31" fillId="0" borderId="0" xfId="64" applyNumberFormat="1" applyFont="1" applyBorder="1" applyAlignment="1">
      <alignment horizontal="left"/>
      <protection/>
    </xf>
    <xf numFmtId="0" fontId="31" fillId="0" borderId="0" xfId="64" applyFont="1" applyAlignment="1">
      <alignment vertical="center"/>
      <protection/>
    </xf>
    <xf numFmtId="200" fontId="31" fillId="0" borderId="0" xfId="64" applyNumberFormat="1" applyFont="1" applyAlignment="1">
      <alignment vertical="center"/>
      <protection/>
    </xf>
    <xf numFmtId="0" fontId="31" fillId="0" borderId="0" xfId="58" applyFont="1">
      <alignment/>
      <protection/>
    </xf>
    <xf numFmtId="187" fontId="31" fillId="0" borderId="10" xfId="59" applyNumberFormat="1" applyFont="1" applyBorder="1" applyAlignment="1">
      <alignment horizontal="center" vertical="center"/>
      <protection/>
    </xf>
    <xf numFmtId="2" fontId="31" fillId="0" borderId="0" xfId="58" applyNumberFormat="1" applyFont="1">
      <alignment/>
      <protection/>
    </xf>
    <xf numFmtId="201" fontId="31" fillId="0" borderId="10" xfId="59" applyNumberFormat="1" applyFont="1" applyFill="1" applyBorder="1" applyAlignment="1" quotePrefix="1">
      <alignment horizontal="center" vertical="center"/>
      <protection/>
    </xf>
    <xf numFmtId="187" fontId="31" fillId="0" borderId="10" xfId="59" applyNumberFormat="1" applyFont="1" applyFill="1" applyBorder="1" applyAlignment="1">
      <alignment horizontal="center" vertical="center"/>
      <protection/>
    </xf>
    <xf numFmtId="0" fontId="31" fillId="0" borderId="10" xfId="61" applyNumberFormat="1" applyFont="1" applyFill="1" applyBorder="1" applyAlignment="1">
      <alignment horizontal="left" vertical="center"/>
      <protection/>
    </xf>
    <xf numFmtId="200" fontId="31" fillId="0" borderId="10" xfId="61" applyNumberFormat="1" applyFont="1" applyFill="1" applyBorder="1" applyAlignment="1" quotePrefix="1">
      <alignment horizontal="center" vertical="center"/>
      <protection/>
    </xf>
    <xf numFmtId="2" fontId="31" fillId="0" borderId="10" xfId="65" applyNumberFormat="1" applyFont="1" applyFill="1" applyBorder="1" applyAlignment="1">
      <alignment horizontal="center" vertical="center"/>
      <protection/>
    </xf>
    <xf numFmtId="187" fontId="31" fillId="0" borderId="10" xfId="68" applyNumberFormat="1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vertical="center"/>
      <protection/>
    </xf>
    <xf numFmtId="0" fontId="31" fillId="0" borderId="10" xfId="59" applyNumberFormat="1" applyFont="1" applyFill="1" applyBorder="1" applyAlignment="1" quotePrefix="1">
      <alignment horizontal="center" vertical="center"/>
      <protection/>
    </xf>
    <xf numFmtId="200" fontId="31" fillId="0" borderId="10" xfId="68" applyNumberFormat="1" applyFont="1" applyFill="1" applyBorder="1" applyAlignment="1" quotePrefix="1">
      <alignment horizontal="center" vertical="center" wrapText="1"/>
      <protection/>
    </xf>
    <xf numFmtId="0" fontId="33" fillId="0" borderId="0" xfId="58" applyFont="1">
      <alignment/>
      <protection/>
    </xf>
    <xf numFmtId="0" fontId="31" fillId="0" borderId="10" xfId="66" applyFont="1" applyBorder="1" applyAlignment="1">
      <alignment vertical="center"/>
      <protection/>
    </xf>
    <xf numFmtId="0" fontId="31" fillId="0" borderId="10" xfId="61" applyFont="1" applyBorder="1" applyAlignment="1">
      <alignment vertical="center"/>
      <protection/>
    </xf>
    <xf numFmtId="0" fontId="31" fillId="0" borderId="10" xfId="67" applyNumberFormat="1" applyFont="1" applyFill="1" applyBorder="1" applyAlignment="1">
      <alignment horizontal="left" vertical="center" wrapText="1"/>
      <protection/>
    </xf>
    <xf numFmtId="200" fontId="31" fillId="0" borderId="10" xfId="67" applyNumberFormat="1" applyFont="1" applyFill="1" applyBorder="1" applyAlignment="1">
      <alignment horizontal="center" vertical="center"/>
      <protection/>
    </xf>
    <xf numFmtId="200" fontId="31" fillId="0" borderId="10" xfId="62" applyNumberFormat="1" applyFont="1" applyFill="1" applyBorder="1" applyAlignment="1">
      <alignment horizontal="center" vertical="center"/>
      <protection/>
    </xf>
    <xf numFmtId="200" fontId="31" fillId="0" borderId="10" xfId="61" applyNumberFormat="1" applyFont="1" applyFill="1" applyBorder="1" applyAlignment="1">
      <alignment horizontal="center" vertical="center"/>
      <protection/>
    </xf>
    <xf numFmtId="0" fontId="31" fillId="0" borderId="10" xfId="63" applyFont="1" applyFill="1" applyBorder="1" applyAlignment="1">
      <alignment horizontal="left" vertical="center"/>
      <protection/>
    </xf>
    <xf numFmtId="201" fontId="31" fillId="0" borderId="10" xfId="61" applyNumberFormat="1" applyFont="1" applyFill="1" applyBorder="1" applyAlignment="1">
      <alignment horizontal="center" vertical="center"/>
      <protection/>
    </xf>
    <xf numFmtId="200" fontId="31" fillId="0" borderId="10" xfId="59" applyNumberFormat="1" applyFont="1" applyFill="1" applyBorder="1" applyAlignment="1" quotePrefix="1">
      <alignment vertical="center"/>
      <protection/>
    </xf>
    <xf numFmtId="200" fontId="31" fillId="0" borderId="10" xfId="61" applyNumberFormat="1" applyFont="1" applyBorder="1" applyAlignment="1">
      <alignment horizontal="center" vertical="center"/>
      <protection/>
    </xf>
    <xf numFmtId="0" fontId="31" fillId="0" borderId="10" xfId="58" applyFont="1" applyBorder="1">
      <alignment/>
      <protection/>
    </xf>
    <xf numFmtId="0" fontId="32" fillId="0" borderId="0" xfId="58" applyFont="1" applyAlignment="1">
      <alignment vertical="center"/>
      <protection/>
    </xf>
    <xf numFmtId="9" fontId="31" fillId="0" borderId="0" xfId="58" applyNumberFormat="1" applyFont="1">
      <alignment/>
      <protection/>
    </xf>
    <xf numFmtId="0" fontId="32" fillId="0" borderId="0" xfId="64" applyFont="1" applyBorder="1" applyAlignment="1">
      <alignment horizontal="left"/>
      <protection/>
    </xf>
    <xf numFmtId="0" fontId="31" fillId="0" borderId="0" xfId="58" applyFont="1" applyAlignment="1">
      <alignment vertical="center"/>
      <protection/>
    </xf>
    <xf numFmtId="201" fontId="31" fillId="0" borderId="10" xfId="61" applyNumberFormat="1" applyFont="1" applyFill="1" applyBorder="1" applyAlignment="1" quotePrefix="1">
      <alignment horizontal="center" vertical="center"/>
      <protection/>
    </xf>
    <xf numFmtId="201" fontId="31" fillId="0" borderId="10" xfId="61" applyNumberFormat="1" applyFont="1" applyBorder="1" applyAlignment="1">
      <alignment horizontal="center" vertical="center"/>
      <protection/>
    </xf>
    <xf numFmtId="0" fontId="31" fillId="0" borderId="10" xfId="61" applyFont="1" applyBorder="1" applyAlignment="1">
      <alignment horizontal="left" vertical="top"/>
      <protection/>
    </xf>
    <xf numFmtId="201" fontId="31" fillId="0" borderId="10" xfId="61" applyNumberFormat="1" applyFont="1" applyBorder="1" applyAlignment="1">
      <alignment horizontal="center"/>
      <protection/>
    </xf>
    <xf numFmtId="4" fontId="31" fillId="0" borderId="10" xfId="59" applyNumberFormat="1" applyFont="1" applyFill="1" applyBorder="1" applyAlignment="1">
      <alignment vertical="center"/>
      <protection/>
    </xf>
    <xf numFmtId="0" fontId="31" fillId="0" borderId="10" xfId="61" applyFont="1" applyBorder="1" applyAlignment="1">
      <alignment horizontal="left" vertical="center"/>
      <protection/>
    </xf>
    <xf numFmtId="200" fontId="31" fillId="0" borderId="10" xfId="59" applyNumberFormat="1" applyFont="1" applyFill="1" applyBorder="1" quotePrefix="1">
      <alignment/>
      <protection/>
    </xf>
    <xf numFmtId="0" fontId="31" fillId="0" borderId="10" xfId="61" applyFont="1" applyFill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200" fontId="31" fillId="0" borderId="10" xfId="59" applyNumberFormat="1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31" fillId="0" borderId="10" xfId="61" applyFont="1" applyBorder="1" applyAlignment="1">
      <alignment horizontal="left" vertical="center" wrapText="1"/>
      <protection/>
    </xf>
    <xf numFmtId="0" fontId="31" fillId="0" borderId="10" xfId="61" applyFont="1" applyBorder="1" applyAlignment="1">
      <alignment horizontal="center" vertical="center" wrapText="1"/>
      <protection/>
    </xf>
    <xf numFmtId="0" fontId="31" fillId="0" borderId="10" xfId="68" applyNumberFormat="1" applyFont="1" applyFill="1" applyBorder="1" applyAlignment="1">
      <alignment horizontal="left" vertical="center" wrapText="1"/>
      <protection/>
    </xf>
    <xf numFmtId="200" fontId="31" fillId="0" borderId="10" xfId="68" applyNumberFormat="1" applyFont="1" applyFill="1" applyBorder="1" applyAlignment="1">
      <alignment horizontal="center" vertical="center" wrapText="1"/>
      <protection/>
    </xf>
    <xf numFmtId="201" fontId="31" fillId="0" borderId="10" xfId="62" applyNumberFormat="1" applyFont="1" applyFill="1" applyBorder="1" applyAlignment="1">
      <alignment horizontal="center" vertical="center"/>
      <protection/>
    </xf>
    <xf numFmtId="200" fontId="31" fillId="0" borderId="10" xfId="59" applyNumberFormat="1" applyFont="1" applyFill="1" applyBorder="1" applyAlignment="1">
      <alignment vertical="center"/>
      <protection/>
    </xf>
    <xf numFmtId="201" fontId="31" fillId="0" borderId="10" xfId="61" applyNumberFormat="1" applyFont="1" applyBorder="1" applyAlignment="1">
      <alignment horizontal="center" wrapText="1"/>
      <protection/>
    </xf>
    <xf numFmtId="200" fontId="31" fillId="0" borderId="10" xfId="59" applyNumberFormat="1" applyFont="1" applyFill="1" applyBorder="1" applyAlignment="1" quotePrefix="1">
      <alignment horizontal="center"/>
      <protection/>
    </xf>
    <xf numFmtId="9" fontId="31" fillId="0" borderId="0" xfId="71" applyFont="1" applyAlignment="1">
      <alignment/>
    </xf>
    <xf numFmtId="0" fontId="4" fillId="0" borderId="0" xfId="64" applyNumberFormat="1" applyFont="1" applyAlignment="1">
      <alignment horizontal="center"/>
      <protection/>
    </xf>
    <xf numFmtId="0" fontId="7" fillId="0" borderId="0" xfId="64" applyNumberFormat="1" applyFont="1" applyAlignment="1">
      <alignment horizontal="center"/>
      <protection/>
    </xf>
    <xf numFmtId="0" fontId="4" fillId="0" borderId="10" xfId="64" applyFont="1" applyBorder="1" applyAlignment="1">
      <alignment horizontal="center" vertical="center" wrapText="1" shrinkToFit="1"/>
      <protection/>
    </xf>
    <xf numFmtId="0" fontId="4" fillId="0" borderId="10" xfId="64" applyNumberFormat="1" applyFont="1" applyBorder="1" applyAlignment="1">
      <alignment horizontal="center" vertical="center" wrapText="1" shrinkToFit="1"/>
      <protection/>
    </xf>
    <xf numFmtId="0" fontId="7" fillId="0" borderId="10" xfId="64" applyNumberFormat="1" applyFont="1" applyBorder="1" applyAlignment="1">
      <alignment horizontal="center" vertical="center"/>
      <protection/>
    </xf>
    <xf numFmtId="0" fontId="4" fillId="0" borderId="10" xfId="64" applyNumberFormat="1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64" applyNumberFormat="1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7" fillId="0" borderId="10" xfId="64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BVC huong luong t-ngan sach nha nuoc nam 2009" xfId="58"/>
    <cellStyle name="Normal_CBVC huong luong t-ngan sach nha nuoc nam 2009 3" xfId="59"/>
    <cellStyle name="Normal_Dang ky quy luong 2013 (ca HD)" xfId="60"/>
    <cellStyle name="Normal_Dang ky quy luong 2013 (ca HD) 3" xfId="61"/>
    <cellStyle name="Normal_Danh sach CBVC Khoa CNTY" xfId="62"/>
    <cellStyle name="Normal_DS tonghop" xfId="63"/>
    <cellStyle name="Normal_Nang luong 2011 (chinh sua ngay23-2-11)" xfId="64"/>
    <cellStyle name="Normal_Nang luong 2011 (chinh sua ngay23-2-11) 2" xfId="65"/>
    <cellStyle name="Normal_phu cap uu dai 2012" xfId="66"/>
    <cellStyle name="Normal_Sheet1" xfId="67"/>
    <cellStyle name="Normal_Sheet1_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CCB\Bao%20Cao\2019\Danh%20sach%20can%20bo\DS%20CBVC%2001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an truong"/>
      <sheetName val="Đon vi tra luong"/>
      <sheetName val="Nghi viec"/>
    </sheetNames>
    <sheetDataSet>
      <sheetData sheetId="0">
        <row r="11">
          <cell r="C11" t="str">
            <v>Trần Văn Điền</v>
          </cell>
          <cell r="D11">
            <v>22425</v>
          </cell>
          <cell r="F11">
            <v>30590</v>
          </cell>
          <cell r="G11" t="str">
            <v>10/83</v>
          </cell>
          <cell r="H11" t="str">
            <v>10/83</v>
          </cell>
          <cell r="I11" t="str">
            <v>Kinh</v>
          </cell>
          <cell r="J11" t="str">
            <v>V.07.01.01</v>
          </cell>
          <cell r="K11" t="str">
            <v>x</v>
          </cell>
          <cell r="L11" t="str">
            <v>Hiệu trưởng</v>
          </cell>
          <cell r="M11" t="str">
            <v>Bí thư ĐU</v>
          </cell>
          <cell r="O11" t="str">
            <v>BC</v>
          </cell>
          <cell r="P11" t="str">
            <v>Úc, Việt Nam</v>
          </cell>
          <cell r="Q11" t="str">
            <v>PGS.TS</v>
          </cell>
          <cell r="R11">
            <v>2014</v>
          </cell>
          <cell r="W11" t="str">
            <v>Khoa học cây trồng</v>
          </cell>
          <cell r="X11" t="str">
            <v>Khoa Môi trường</v>
          </cell>
          <cell r="Y11" t="str">
            <v>Bộ môn Khoa học và Quản lý môi trường</v>
          </cell>
        </row>
        <row r="12">
          <cell r="C12" t="str">
            <v>Nguyễn Thế Hùng</v>
          </cell>
          <cell r="D12">
            <v>24608</v>
          </cell>
          <cell r="F12">
            <v>32599</v>
          </cell>
          <cell r="G12" t="str">
            <v>4/89</v>
          </cell>
          <cell r="H12" t="str">
            <v>4/89</v>
          </cell>
          <cell r="I12" t="str">
            <v>Kinh</v>
          </cell>
          <cell r="J12" t="str">
            <v>V.07.01.01</v>
          </cell>
          <cell r="K12" t="str">
            <v>x</v>
          </cell>
          <cell r="L12" t="str">
            <v>P. Hiệu trưởng</v>
          </cell>
          <cell r="M12" t="str">
            <v>UV BCH</v>
          </cell>
          <cell r="O12" t="str">
            <v>BC</v>
          </cell>
          <cell r="P12" t="str">
            <v>Hàn Quốc</v>
          </cell>
          <cell r="Q12" t="str">
            <v>GS.TS</v>
          </cell>
          <cell r="R12">
            <v>2017</v>
          </cell>
          <cell r="W12" t="str">
            <v>Nông học</v>
          </cell>
          <cell r="X12" t="str">
            <v>Khoa Môi trường</v>
          </cell>
          <cell r="Y12" t="str">
            <v>Bộ môn Công nghệ môi trường</v>
          </cell>
        </row>
        <row r="13">
          <cell r="C13" t="str">
            <v>Trần Văn Phùng</v>
          </cell>
          <cell r="D13">
            <v>22156</v>
          </cell>
          <cell r="F13">
            <v>30225</v>
          </cell>
          <cell r="G13">
            <v>30195</v>
          </cell>
          <cell r="H13" t="str">
            <v>9/82</v>
          </cell>
          <cell r="I13" t="str">
            <v>Kinh</v>
          </cell>
          <cell r="J13" t="str">
            <v>V.07.01.01</v>
          </cell>
          <cell r="K13" t="str">
            <v>x</v>
          </cell>
          <cell r="L13" t="str">
            <v>P. Hiệu trưởng</v>
          </cell>
          <cell r="M13" t="str">
            <v>UV BCH</v>
          </cell>
          <cell r="O13" t="str">
            <v>BC</v>
          </cell>
          <cell r="P13" t="str">
            <v>CH Séc</v>
          </cell>
          <cell r="Q13" t="str">
            <v>PGS.TS</v>
          </cell>
          <cell r="R13">
            <v>2005</v>
          </cell>
          <cell r="W13" t="str">
            <v>Chăn nuôi</v>
          </cell>
          <cell r="X13" t="str">
            <v>Khoa CNTY</v>
          </cell>
          <cell r="Y13" t="str">
            <v>Bộ môn Chăn nuôi</v>
          </cell>
        </row>
        <row r="14">
          <cell r="C14" t="str">
            <v>PHÒNG CT- HSSV</v>
          </cell>
        </row>
        <row r="15">
          <cell r="C15" t="str">
            <v>Nguyễn Quang Tính</v>
          </cell>
          <cell r="D15">
            <v>23577</v>
          </cell>
          <cell r="F15">
            <v>35765</v>
          </cell>
          <cell r="G15">
            <v>35765</v>
          </cell>
          <cell r="H15" t="str">
            <v>10/99</v>
          </cell>
          <cell r="I15" t="str">
            <v>Kinh</v>
          </cell>
          <cell r="J15" t="str">
            <v>V.07.01.01</v>
          </cell>
          <cell r="K15" t="str">
            <v>x</v>
          </cell>
          <cell r="L15" t="str">
            <v>Trưởng phòng</v>
          </cell>
          <cell r="M15" t="str">
            <v>UV BCH</v>
          </cell>
          <cell r="N15">
            <v>42020</v>
          </cell>
          <cell r="O15" t="str">
            <v>BC</v>
          </cell>
          <cell r="P15" t="str">
            <v>Việt Nam</v>
          </cell>
          <cell r="Q15" t="str">
            <v>PGS.TS</v>
          </cell>
          <cell r="R15">
            <v>2016</v>
          </cell>
          <cell r="W15" t="str">
            <v>Thú y</v>
          </cell>
          <cell r="X15" t="str">
            <v>Khoa CNTY</v>
          </cell>
          <cell r="Y15" t="str">
            <v>Bộ môn Dược thú y</v>
          </cell>
        </row>
        <row r="16">
          <cell r="C16" t="str">
            <v>Đỗ Quốc Tuấn</v>
          </cell>
          <cell r="D16">
            <v>25164</v>
          </cell>
          <cell r="F16">
            <v>33147</v>
          </cell>
          <cell r="G16" t="str">
            <v>10/90</v>
          </cell>
          <cell r="H16" t="str">
            <v>10/90</v>
          </cell>
          <cell r="I16" t="str">
            <v>Kinh</v>
          </cell>
          <cell r="J16" t="str">
            <v>V.07.01.02</v>
          </cell>
          <cell r="K16" t="str">
            <v>x</v>
          </cell>
          <cell r="L16" t="str">
            <v>P. Trưởng phòng</v>
          </cell>
          <cell r="M16" t="str">
            <v>UV BTV CĐ</v>
          </cell>
          <cell r="N16">
            <v>42020</v>
          </cell>
          <cell r="O16" t="str">
            <v>BC</v>
          </cell>
          <cell r="P16" t="str">
            <v>Việt Nam</v>
          </cell>
          <cell r="Q16" t="str">
            <v>TS</v>
          </cell>
          <cell r="R16">
            <v>2008</v>
          </cell>
          <cell r="W16" t="str">
            <v>Thú y</v>
          </cell>
          <cell r="X16" t="str">
            <v>Khoa CNTY</v>
          </cell>
          <cell r="Y16" t="str">
            <v>Bộ môn Thú y</v>
          </cell>
        </row>
        <row r="17">
          <cell r="C17" t="str">
            <v>Lê Quốc Tuấn</v>
          </cell>
          <cell r="D17">
            <v>29876</v>
          </cell>
          <cell r="F17">
            <v>38961</v>
          </cell>
          <cell r="G17">
            <v>38961</v>
          </cell>
          <cell r="H17">
            <v>40909</v>
          </cell>
          <cell r="I17" t="str">
            <v>Kinh</v>
          </cell>
          <cell r="J17" t="str">
            <v>V.07.01.03</v>
          </cell>
          <cell r="K17" t="str">
            <v>x</v>
          </cell>
          <cell r="L17" t="str">
            <v>P. Trưởng phòng</v>
          </cell>
          <cell r="N17">
            <v>42223</v>
          </cell>
          <cell r="O17" t="str">
            <v>BC</v>
          </cell>
          <cell r="Q17" t="str">
            <v>Th.S</v>
          </cell>
          <cell r="W17" t="str">
            <v>CNXHKH</v>
          </cell>
          <cell r="X17" t="str">
            <v>Khoa KHCB</v>
          </cell>
          <cell r="Y17" t="str">
            <v>Bộ môn Khoa học xã hội</v>
          </cell>
        </row>
        <row r="18">
          <cell r="C18" t="str">
            <v>Nguyễn Đức Sơn</v>
          </cell>
          <cell r="D18">
            <v>24358</v>
          </cell>
          <cell r="F18">
            <v>31096</v>
          </cell>
          <cell r="G18">
            <v>31096</v>
          </cell>
          <cell r="H18">
            <v>31096</v>
          </cell>
          <cell r="I18" t="str">
            <v>Tày</v>
          </cell>
          <cell r="J18">
            <v>1003</v>
          </cell>
          <cell r="O18" t="str">
            <v>BC</v>
          </cell>
          <cell r="Q18" t="str">
            <v>ĐH</v>
          </cell>
        </row>
        <row r="19">
          <cell r="C19" t="str">
            <v>Nguyễn Duy Bang</v>
          </cell>
          <cell r="D19">
            <v>25308</v>
          </cell>
          <cell r="F19">
            <v>36982</v>
          </cell>
          <cell r="G19">
            <v>36982</v>
          </cell>
          <cell r="I19" t="str">
            <v>Kinh</v>
          </cell>
          <cell r="J19">
            <v>1003</v>
          </cell>
          <cell r="O19" t="str">
            <v>HĐ</v>
          </cell>
          <cell r="Q19" t="str">
            <v>ĐH</v>
          </cell>
        </row>
        <row r="20">
          <cell r="C20" t="str">
            <v>Nguyễn Công Trứ</v>
          </cell>
          <cell r="D20">
            <v>23552</v>
          </cell>
          <cell r="F20">
            <v>33147</v>
          </cell>
          <cell r="G20">
            <v>33147</v>
          </cell>
          <cell r="H20" t="str">
            <v>11/90</v>
          </cell>
          <cell r="I20" t="str">
            <v>Kinh</v>
          </cell>
          <cell r="J20">
            <v>1003</v>
          </cell>
          <cell r="O20" t="str">
            <v>BC</v>
          </cell>
          <cell r="Q20" t="str">
            <v>ĐH</v>
          </cell>
        </row>
        <row r="21">
          <cell r="C21" t="str">
            <v>Đỗ Thị Dương</v>
          </cell>
          <cell r="E21">
            <v>25026</v>
          </cell>
          <cell r="F21">
            <v>0</v>
          </cell>
          <cell r="G21">
            <v>31036</v>
          </cell>
          <cell r="H21" t="str">
            <v>12/88</v>
          </cell>
          <cell r="I21" t="str">
            <v>Kinh</v>
          </cell>
          <cell r="J21">
            <v>1003</v>
          </cell>
          <cell r="O21" t="str">
            <v>BC</v>
          </cell>
          <cell r="Q21" t="str">
            <v>ĐH</v>
          </cell>
        </row>
        <row r="22">
          <cell r="C22" t="str">
            <v>Hoàng Thị Việt Hoa</v>
          </cell>
          <cell r="E22">
            <v>30221</v>
          </cell>
          <cell r="F22">
            <v>38718</v>
          </cell>
          <cell r="G22">
            <v>38718</v>
          </cell>
          <cell r="I22" t="str">
            <v>Tày</v>
          </cell>
          <cell r="J22">
            <v>1003</v>
          </cell>
          <cell r="O22" t="str">
            <v>HĐ</v>
          </cell>
          <cell r="Q22" t="str">
            <v>ĐH</v>
          </cell>
        </row>
        <row r="23">
          <cell r="C23" t="str">
            <v>Nguyễn Thị Phương Thuỷ</v>
          </cell>
          <cell r="E23">
            <v>31636</v>
          </cell>
          <cell r="F23">
            <v>41091</v>
          </cell>
          <cell r="G23">
            <v>41091</v>
          </cell>
          <cell r="I23" t="str">
            <v>Kinh</v>
          </cell>
          <cell r="J23">
            <v>1003</v>
          </cell>
          <cell r="O23" t="str">
            <v>HĐ</v>
          </cell>
          <cell r="Q23" t="str">
            <v>ĐH</v>
          </cell>
        </row>
        <row r="24">
          <cell r="C24" t="str">
            <v>Dương Thị Thu Huyền</v>
          </cell>
          <cell r="E24">
            <v>33407</v>
          </cell>
          <cell r="F24">
            <v>42156</v>
          </cell>
          <cell r="G24">
            <v>42156</v>
          </cell>
          <cell r="I24" t="str">
            <v>Kinh</v>
          </cell>
          <cell r="J24">
            <v>1003</v>
          </cell>
          <cell r="O24" t="str">
            <v>HĐ</v>
          </cell>
          <cell r="Q24" t="str">
            <v>ĐH</v>
          </cell>
        </row>
        <row r="25">
          <cell r="C25" t="str">
            <v>Nguyễn Văn Dũng </v>
          </cell>
          <cell r="D25">
            <v>28409</v>
          </cell>
          <cell r="F25">
            <v>36892</v>
          </cell>
          <cell r="G25">
            <v>36892</v>
          </cell>
          <cell r="I25" t="str">
            <v>Kinh</v>
          </cell>
          <cell r="J25">
            <v>1011</v>
          </cell>
          <cell r="O25" t="str">
            <v>HĐ</v>
          </cell>
          <cell r="Q25" t="str">
            <v>ĐH</v>
          </cell>
        </row>
        <row r="26">
          <cell r="C26" t="str">
            <v>Phan Đức Mạnh</v>
          </cell>
          <cell r="D26">
            <v>31366</v>
          </cell>
          <cell r="G26">
            <v>39234</v>
          </cell>
          <cell r="I26" t="str">
            <v>Tày</v>
          </cell>
          <cell r="J26">
            <v>1011</v>
          </cell>
          <cell r="O26" t="str">
            <v>HĐ</v>
          </cell>
          <cell r="Q26" t="str">
            <v>ĐH</v>
          </cell>
        </row>
        <row r="27">
          <cell r="C27" t="str">
            <v>Phạm Việt Trì</v>
          </cell>
          <cell r="D27">
            <v>29310</v>
          </cell>
          <cell r="G27">
            <v>38718</v>
          </cell>
          <cell r="I27" t="str">
            <v>Kinh</v>
          </cell>
          <cell r="J27">
            <v>1011</v>
          </cell>
          <cell r="O27" t="str">
            <v>HĐ</v>
          </cell>
          <cell r="Q27" t="str">
            <v>ĐH</v>
          </cell>
        </row>
        <row r="28">
          <cell r="C28" t="str">
            <v>Nguyễn Mạnh Tùng</v>
          </cell>
          <cell r="D28">
            <v>31322</v>
          </cell>
          <cell r="G28">
            <v>39873</v>
          </cell>
          <cell r="I28" t="str">
            <v>Kinh</v>
          </cell>
          <cell r="J28">
            <v>1011</v>
          </cell>
          <cell r="O28" t="str">
            <v>HĐ</v>
          </cell>
          <cell r="Q28" t="str">
            <v>ĐH</v>
          </cell>
        </row>
        <row r="29">
          <cell r="C29" t="str">
            <v>Nguyễn Thái Hùng</v>
          </cell>
          <cell r="D29">
            <v>27209</v>
          </cell>
          <cell r="F29" t="e">
            <v>#N/A</v>
          </cell>
          <cell r="G29">
            <v>42095</v>
          </cell>
          <cell r="I29" t="str">
            <v>Kinh</v>
          </cell>
          <cell r="J29">
            <v>1003</v>
          </cell>
          <cell r="O29" t="str">
            <v>HĐ</v>
          </cell>
          <cell r="Q29" t="str">
            <v>ĐH</v>
          </cell>
        </row>
        <row r="30">
          <cell r="C30" t="str">
            <v>Vũ Cao Đẳng</v>
          </cell>
          <cell r="D30">
            <v>28231</v>
          </cell>
          <cell r="G30">
            <v>37530</v>
          </cell>
          <cell r="I30" t="str">
            <v>Kinh</v>
          </cell>
          <cell r="J30">
            <v>1011</v>
          </cell>
          <cell r="O30" t="str">
            <v>HĐ</v>
          </cell>
          <cell r="Q30" t="str">
            <v>TC</v>
          </cell>
        </row>
        <row r="31">
          <cell r="C31" t="str">
            <v>Lê Thanh Tuyến</v>
          </cell>
          <cell r="D31">
            <v>24014</v>
          </cell>
          <cell r="F31" t="e">
            <v>#N/A</v>
          </cell>
          <cell r="G31" t="str">
            <v>9/83</v>
          </cell>
          <cell r="H31" t="str">
            <v>9/83</v>
          </cell>
          <cell r="I31" t="str">
            <v>Kinh</v>
          </cell>
          <cell r="J31">
            <v>1007</v>
          </cell>
          <cell r="O31" t="str">
            <v>BC</v>
          </cell>
          <cell r="Q31" t="str">
            <v>PTTH</v>
          </cell>
        </row>
        <row r="32">
          <cell r="C32" t="str">
            <v>Phạm Ngọc Tuyến</v>
          </cell>
          <cell r="D32">
            <v>31458</v>
          </cell>
          <cell r="G32">
            <v>40057</v>
          </cell>
          <cell r="I32" t="str">
            <v>Kinh</v>
          </cell>
          <cell r="J32">
            <v>1011</v>
          </cell>
          <cell r="O32" t="str">
            <v>HĐ</v>
          </cell>
          <cell r="Q32" t="str">
            <v>PTTH</v>
          </cell>
        </row>
        <row r="33">
          <cell r="C33" t="str">
            <v>Trần Văn Thức</v>
          </cell>
          <cell r="D33">
            <v>23882</v>
          </cell>
          <cell r="F33">
            <v>34335</v>
          </cell>
          <cell r="G33">
            <v>34335</v>
          </cell>
          <cell r="I33" t="str">
            <v>Kinh</v>
          </cell>
          <cell r="J33">
            <v>1011</v>
          </cell>
          <cell r="O33" t="str">
            <v>HĐ</v>
          </cell>
          <cell r="Q33" t="str">
            <v>PTTH</v>
          </cell>
        </row>
        <row r="34">
          <cell r="C34" t="str">
            <v>PHÒNG ĐÀO TẠO</v>
          </cell>
        </row>
        <row r="35">
          <cell r="C35" t="str">
            <v>Lê Sỹ Trung</v>
          </cell>
          <cell r="D35">
            <v>22459</v>
          </cell>
          <cell r="F35">
            <v>31778</v>
          </cell>
          <cell r="G35" t="str">
            <v>2/87</v>
          </cell>
          <cell r="H35" t="str">
            <v>2/87</v>
          </cell>
          <cell r="I35" t="str">
            <v>Kinh</v>
          </cell>
          <cell r="J35" t="str">
            <v>V.07.01.01</v>
          </cell>
          <cell r="K35" t="str">
            <v>x</v>
          </cell>
          <cell r="L35" t="str">
            <v>CT HĐT/TP</v>
          </cell>
          <cell r="M35" t="str">
            <v>UV BCH</v>
          </cell>
          <cell r="N35">
            <v>42020</v>
          </cell>
          <cell r="O35" t="str">
            <v>BC</v>
          </cell>
          <cell r="P35" t="str">
            <v>Việt Nam</v>
          </cell>
          <cell r="Q35" t="str">
            <v>PGS.TS</v>
          </cell>
          <cell r="R35">
            <v>2010</v>
          </cell>
          <cell r="W35" t="str">
            <v>Điều tra quy hoạch</v>
          </cell>
          <cell r="X35" t="str">
            <v>Khoa Lâm nghiệp</v>
          </cell>
          <cell r="Y35" t="str">
            <v>Bộ môn Quản lý tài nguyên rừng</v>
          </cell>
        </row>
        <row r="36">
          <cell r="C36" t="str">
            <v>Lê Văn Thơ</v>
          </cell>
          <cell r="D36">
            <v>27397</v>
          </cell>
          <cell r="F36">
            <v>37165</v>
          </cell>
          <cell r="G36">
            <v>37165</v>
          </cell>
          <cell r="H36" t="str">
            <v>8/05</v>
          </cell>
          <cell r="I36" t="str">
            <v>Kinh</v>
          </cell>
          <cell r="J36" t="str">
            <v>V.07.01.01</v>
          </cell>
          <cell r="K36" t="str">
            <v>x</v>
          </cell>
          <cell r="L36" t="str">
            <v>P. Trưởng phòng</v>
          </cell>
          <cell r="N36">
            <v>42020</v>
          </cell>
          <cell r="O36" t="str">
            <v>BC</v>
          </cell>
          <cell r="P36" t="str">
            <v>Việt Nam</v>
          </cell>
          <cell r="Q36" t="str">
            <v>PGS.TS</v>
          </cell>
          <cell r="R36">
            <v>2017</v>
          </cell>
          <cell r="W36" t="str">
            <v>QLĐĐ</v>
          </cell>
          <cell r="X36" t="str">
            <v>Khoa QLTN</v>
          </cell>
          <cell r="Y36" t="str">
            <v>Bộ môn Quản lý đất đai và Bất động sản</v>
          </cell>
        </row>
        <row r="37">
          <cell r="C37" t="str">
            <v>Nguyễn Thuý Hà</v>
          </cell>
          <cell r="E37">
            <v>25877</v>
          </cell>
          <cell r="F37">
            <v>34455</v>
          </cell>
          <cell r="G37">
            <v>34455</v>
          </cell>
          <cell r="H37" t="str">
            <v>10/99</v>
          </cell>
          <cell r="I37" t="str">
            <v>Kinh</v>
          </cell>
          <cell r="J37" t="str">
            <v>V.07.01.01</v>
          </cell>
          <cell r="K37" t="str">
            <v>x</v>
          </cell>
          <cell r="L37" t="str">
            <v>P. Trưởng phòng</v>
          </cell>
          <cell r="N37">
            <v>42020</v>
          </cell>
          <cell r="O37" t="str">
            <v>BC</v>
          </cell>
          <cell r="P37" t="str">
            <v>Việt Nam</v>
          </cell>
          <cell r="Q37" t="str">
            <v>PGS.TS</v>
          </cell>
          <cell r="R37">
            <v>2016</v>
          </cell>
          <cell r="W37" t="str">
            <v>Trổng trọt</v>
          </cell>
          <cell r="X37" t="str">
            <v>Khoa Nông học</v>
          </cell>
          <cell r="Y37" t="str">
            <v>Bộ môn Nông nghiệp công nghệ cao</v>
          </cell>
        </row>
        <row r="38">
          <cell r="C38" t="str">
            <v>Nguyễn Văn Thái</v>
          </cell>
          <cell r="D38">
            <v>22799</v>
          </cell>
          <cell r="F38">
            <v>33239</v>
          </cell>
          <cell r="G38">
            <v>33239</v>
          </cell>
          <cell r="H38" t="str">
            <v>1/91</v>
          </cell>
          <cell r="I38" t="str">
            <v>Kinh</v>
          </cell>
          <cell r="J38" t="str">
            <v>V.07.01.03</v>
          </cell>
          <cell r="K38" t="str">
            <v>x</v>
          </cell>
          <cell r="L38" t="str">
            <v>P. Trưởng phòng</v>
          </cell>
          <cell r="N38">
            <v>42020</v>
          </cell>
          <cell r="O38" t="str">
            <v>BC</v>
          </cell>
          <cell r="P38" t="str">
            <v>CH Séc</v>
          </cell>
          <cell r="Q38" t="str">
            <v>TS</v>
          </cell>
          <cell r="R38">
            <v>2002</v>
          </cell>
          <cell r="W38" t="str">
            <v>Chế biến lâm sản</v>
          </cell>
          <cell r="X38" t="str">
            <v>Khoa Lâm nghiệp</v>
          </cell>
          <cell r="Y38" t="str">
            <v>Bộ môn Lâm sinh</v>
          </cell>
        </row>
        <row r="39">
          <cell r="C39" t="str">
            <v>Dương Thị Nguyên</v>
          </cell>
          <cell r="E39">
            <v>27530</v>
          </cell>
          <cell r="F39">
            <v>35765</v>
          </cell>
          <cell r="G39">
            <v>35765</v>
          </cell>
          <cell r="H39">
            <v>38139</v>
          </cell>
          <cell r="I39" t="str">
            <v>Kinh</v>
          </cell>
          <cell r="J39" t="str">
            <v>V.07.01.02</v>
          </cell>
          <cell r="K39" t="str">
            <v>x</v>
          </cell>
          <cell r="O39" t="str">
            <v>BC</v>
          </cell>
          <cell r="P39" t="str">
            <v>Việt Nam</v>
          </cell>
          <cell r="Q39" t="str">
            <v>TS</v>
          </cell>
          <cell r="R39">
            <v>2012</v>
          </cell>
          <cell r="W39" t="str">
            <v>Trổng trọt</v>
          </cell>
          <cell r="X39" t="str">
            <v>Khoa Nông học</v>
          </cell>
          <cell r="Y39" t="str">
            <v>Bộ môn Bảo vệ thực vật</v>
          </cell>
        </row>
        <row r="40">
          <cell r="C40" t="str">
            <v>Triệu Xuân Hoà</v>
          </cell>
          <cell r="D40">
            <v>31238</v>
          </cell>
          <cell r="G40">
            <v>39873</v>
          </cell>
          <cell r="H40">
            <v>40360</v>
          </cell>
          <cell r="I40" t="str">
            <v>Kinh</v>
          </cell>
          <cell r="J40">
            <v>1003</v>
          </cell>
          <cell r="O40" t="str">
            <v>BC</v>
          </cell>
          <cell r="Q40" t="str">
            <v>Th.S</v>
          </cell>
          <cell r="Z40" t="str">
            <v>Đi nước ngoài</v>
          </cell>
        </row>
        <row r="41">
          <cell r="C41" t="str">
            <v>Vũ Thị Thanh Hoà</v>
          </cell>
          <cell r="E41">
            <v>32031</v>
          </cell>
          <cell r="F41">
            <v>41030</v>
          </cell>
          <cell r="G41">
            <v>41030</v>
          </cell>
          <cell r="H41">
            <v>42339</v>
          </cell>
          <cell r="I41" t="str">
            <v>Kinh</v>
          </cell>
          <cell r="J41">
            <v>1003</v>
          </cell>
          <cell r="O41" t="str">
            <v>BC</v>
          </cell>
          <cell r="Q41" t="str">
            <v>Th.S</v>
          </cell>
        </row>
        <row r="42">
          <cell r="C42" t="str">
            <v>Trần Lệ Thị Bích Hồng</v>
          </cell>
          <cell r="E42">
            <v>29573</v>
          </cell>
          <cell r="F42">
            <v>38490</v>
          </cell>
          <cell r="G42">
            <v>38490</v>
          </cell>
          <cell r="H42" t="str">
            <v>08/08</v>
          </cell>
          <cell r="I42" t="str">
            <v>Kinh</v>
          </cell>
          <cell r="J42" t="str">
            <v>V.07.01.03</v>
          </cell>
          <cell r="K42" t="str">
            <v>x</v>
          </cell>
          <cell r="O42" t="str">
            <v>BC</v>
          </cell>
          <cell r="P42" t="str">
            <v>Việt Nam</v>
          </cell>
          <cell r="Q42" t="str">
            <v>TS</v>
          </cell>
          <cell r="S42" t="str">
            <v>Tr.N</v>
          </cell>
          <cell r="U42" t="str">
            <v>01/2013-  12/2015</v>
          </cell>
          <cell r="W42" t="str">
            <v>Kinh tế</v>
          </cell>
          <cell r="X42" t="str">
            <v>Khoa KT&amp;PTNT</v>
          </cell>
          <cell r="Y42" t="str">
            <v>Bộ môn Kinh tế nông nghiệp</v>
          </cell>
        </row>
        <row r="43">
          <cell r="C43" t="str">
            <v>Trương Ngọc Phượng</v>
          </cell>
          <cell r="E43">
            <v>32731</v>
          </cell>
          <cell r="F43">
            <v>41699</v>
          </cell>
          <cell r="G43">
            <v>41699</v>
          </cell>
          <cell r="I43" t="str">
            <v>Kinh</v>
          </cell>
          <cell r="J43">
            <v>1003</v>
          </cell>
          <cell r="O43" t="str">
            <v>HĐ</v>
          </cell>
          <cell r="Q43" t="str">
            <v>Th.S</v>
          </cell>
        </row>
        <row r="44">
          <cell r="C44" t="str">
            <v>Nguyễn Thu Phương</v>
          </cell>
          <cell r="E44">
            <v>29561</v>
          </cell>
          <cell r="G44">
            <v>39661</v>
          </cell>
          <cell r="H44">
            <v>42401</v>
          </cell>
          <cell r="I44" t="str">
            <v>Kinh</v>
          </cell>
          <cell r="J44">
            <v>1003</v>
          </cell>
          <cell r="O44" t="str">
            <v>BC</v>
          </cell>
          <cell r="Q44" t="str">
            <v>Th.S</v>
          </cell>
        </row>
        <row r="45">
          <cell r="C45" t="str">
            <v>Lê Đình Chi</v>
          </cell>
          <cell r="D45">
            <v>29713</v>
          </cell>
          <cell r="G45">
            <v>40148</v>
          </cell>
          <cell r="H45">
            <v>37868</v>
          </cell>
          <cell r="I45" t="str">
            <v>Kinh</v>
          </cell>
          <cell r="J45">
            <v>1003</v>
          </cell>
          <cell r="O45" t="str">
            <v>BC</v>
          </cell>
          <cell r="Q45" t="str">
            <v>Th.S</v>
          </cell>
        </row>
        <row r="46">
          <cell r="C46" t="str">
            <v>Nguyễn Thị Bích Hồng</v>
          </cell>
          <cell r="E46">
            <v>31090</v>
          </cell>
          <cell r="F46">
            <v>39873</v>
          </cell>
          <cell r="G46">
            <v>39873</v>
          </cell>
          <cell r="I46" t="str">
            <v>Kinh</v>
          </cell>
          <cell r="J46">
            <v>1003</v>
          </cell>
          <cell r="O46" t="str">
            <v>HĐ</v>
          </cell>
          <cell r="Q46" t="str">
            <v>ĐH</v>
          </cell>
        </row>
        <row r="47">
          <cell r="C47" t="str">
            <v>Nguyễn Đức Hoàng</v>
          </cell>
          <cell r="D47">
            <v>31622</v>
          </cell>
          <cell r="G47">
            <v>40210</v>
          </cell>
          <cell r="I47" t="str">
            <v>Tày</v>
          </cell>
          <cell r="J47">
            <v>1003</v>
          </cell>
          <cell r="O47" t="str">
            <v>HĐ</v>
          </cell>
          <cell r="Q47" t="str">
            <v>ĐH</v>
          </cell>
        </row>
        <row r="48">
          <cell r="C48" t="str">
            <v>Nguyễn Thị Thu Huyền</v>
          </cell>
          <cell r="E48">
            <v>29129</v>
          </cell>
          <cell r="F48">
            <v>38626</v>
          </cell>
          <cell r="G48">
            <v>38626</v>
          </cell>
          <cell r="I48" t="str">
            <v>Tày</v>
          </cell>
          <cell r="J48">
            <v>1003</v>
          </cell>
          <cell r="O48" t="str">
            <v>HĐ</v>
          </cell>
          <cell r="Q48" t="str">
            <v>ĐH</v>
          </cell>
        </row>
        <row r="49">
          <cell r="C49" t="str">
            <v>Nguyễn Thị Hằng </v>
          </cell>
          <cell r="E49">
            <v>30228</v>
          </cell>
          <cell r="G49">
            <v>38718</v>
          </cell>
          <cell r="I49" t="str">
            <v>Kinh</v>
          </cell>
          <cell r="J49">
            <v>1007</v>
          </cell>
          <cell r="O49" t="str">
            <v>HĐ</v>
          </cell>
          <cell r="Q49" t="str">
            <v>ĐH</v>
          </cell>
        </row>
        <row r="50">
          <cell r="C50" t="str">
            <v>Mai Thị Ngọc An</v>
          </cell>
          <cell r="E50">
            <v>26847</v>
          </cell>
          <cell r="F50">
            <v>34608</v>
          </cell>
          <cell r="G50">
            <v>34608</v>
          </cell>
          <cell r="H50" t="str">
            <v>10/94</v>
          </cell>
          <cell r="I50" t="str">
            <v>Kinh</v>
          </cell>
          <cell r="J50" t="str">
            <v>V.07.01.02</v>
          </cell>
          <cell r="K50" t="str">
            <v>x</v>
          </cell>
          <cell r="N50" t="str">
            <v>16/6/2015</v>
          </cell>
          <cell r="O50" t="str">
            <v>BC</v>
          </cell>
          <cell r="Q50" t="str">
            <v>Th.S</v>
          </cell>
          <cell r="S50" t="str">
            <v>Tr.N</v>
          </cell>
          <cell r="U50" t="str">
            <v>11/2014 - 11/2018</v>
          </cell>
          <cell r="W50" t="str">
            <v> Đại số và Lý thuyết số</v>
          </cell>
          <cell r="X50" t="str">
            <v>Khoa KHCB</v>
          </cell>
          <cell r="Y50" t="str">
            <v>Bộ môn Khoa học tự nhiên</v>
          </cell>
        </row>
        <row r="51">
          <cell r="C51" t="str">
            <v>Ma Thị Hảo</v>
          </cell>
          <cell r="E51">
            <v>32680</v>
          </cell>
          <cell r="F51" t="e">
            <v>#N/A</v>
          </cell>
          <cell r="G51" t="str">
            <v>2015</v>
          </cell>
          <cell r="I51" t="str">
            <v>Tày</v>
          </cell>
          <cell r="J51">
            <v>1003</v>
          </cell>
          <cell r="O51" t="str">
            <v>HĐ</v>
          </cell>
          <cell r="Q51" t="str">
            <v>ĐH</v>
          </cell>
          <cell r="W51" t="str">
            <v>QTKD</v>
          </cell>
        </row>
        <row r="52">
          <cell r="C52" t="str">
            <v>Nguyễn Sơn Hải</v>
          </cell>
          <cell r="D52">
            <v>30189</v>
          </cell>
          <cell r="F52">
            <v>38636</v>
          </cell>
          <cell r="G52">
            <v>38636</v>
          </cell>
          <cell r="H52" t="str">
            <v>02/08</v>
          </cell>
          <cell r="I52" t="str">
            <v>Tày</v>
          </cell>
          <cell r="J52">
            <v>13095</v>
          </cell>
          <cell r="O52" t="str">
            <v>BC</v>
          </cell>
          <cell r="Q52" t="str">
            <v>Th.S</v>
          </cell>
          <cell r="W52" t="str">
            <v>Khoa học máy tính</v>
          </cell>
        </row>
        <row r="53">
          <cell r="C53" t="str">
            <v>PHÒNG HC-TC</v>
          </cell>
        </row>
        <row r="54">
          <cell r="C54" t="str">
            <v>Nguyễn Chí Hiểu</v>
          </cell>
          <cell r="D54">
            <v>27328</v>
          </cell>
          <cell r="F54">
            <v>36008</v>
          </cell>
          <cell r="G54">
            <v>36008</v>
          </cell>
          <cell r="H54" t="str">
            <v>6/04</v>
          </cell>
          <cell r="I54" t="str">
            <v>Kinh</v>
          </cell>
          <cell r="J54" t="str">
            <v>V.07.01.02</v>
          </cell>
          <cell r="K54" t="str">
            <v>x</v>
          </cell>
          <cell r="L54" t="str">
            <v>Trưởng phòng</v>
          </cell>
          <cell r="M54" t="str">
            <v>UV BCH</v>
          </cell>
          <cell r="N54" t="str">
            <v>16/01/2015</v>
          </cell>
          <cell r="O54" t="str">
            <v>BC</v>
          </cell>
          <cell r="P54" t="str">
            <v>Việt Nam</v>
          </cell>
          <cell r="Q54" t="str">
            <v>TS</v>
          </cell>
          <cell r="R54">
            <v>2012</v>
          </cell>
          <cell r="W54" t="str">
            <v>Trổng trọt</v>
          </cell>
          <cell r="X54" t="str">
            <v>Khoa Môi trường</v>
          </cell>
          <cell r="Y54" t="str">
            <v>Bộ môn Khoa học và Quản lý môi trường</v>
          </cell>
        </row>
        <row r="55">
          <cell r="C55" t="str">
            <v>Nguyễn Thị Ngân</v>
          </cell>
          <cell r="E55">
            <v>26910</v>
          </cell>
          <cell r="F55">
            <v>35217</v>
          </cell>
          <cell r="G55">
            <v>35217</v>
          </cell>
          <cell r="H55" t="str">
            <v>6/04</v>
          </cell>
          <cell r="I55" t="str">
            <v>Kinh</v>
          </cell>
          <cell r="J55" t="str">
            <v>V.07.01.01</v>
          </cell>
          <cell r="K55" t="str">
            <v>x</v>
          </cell>
          <cell r="L55" t="str">
            <v>P. Trưởng phòng</v>
          </cell>
          <cell r="N55" t="str">
            <v>16/01/2015</v>
          </cell>
          <cell r="O55" t="str">
            <v>BC</v>
          </cell>
          <cell r="P55" t="str">
            <v>Việt Nam</v>
          </cell>
          <cell r="Q55" t="str">
            <v>PGS.TS</v>
          </cell>
          <cell r="R55">
            <v>2017</v>
          </cell>
          <cell r="W55" t="str">
            <v>Thú y</v>
          </cell>
          <cell r="X55" t="str">
            <v>Khoa CNTY</v>
          </cell>
          <cell r="Y55" t="str">
            <v>Bộ môn Thú y</v>
          </cell>
        </row>
        <row r="56">
          <cell r="C56" t="str">
            <v>Nguyễn Quý Ly</v>
          </cell>
          <cell r="D56">
            <v>21951</v>
          </cell>
          <cell r="F56">
            <v>31229</v>
          </cell>
          <cell r="G56">
            <v>31229</v>
          </cell>
          <cell r="H56" t="str">
            <v>7/85</v>
          </cell>
          <cell r="I56" t="str">
            <v>Kinh</v>
          </cell>
          <cell r="J56" t="str">
            <v>V.07.01.03</v>
          </cell>
          <cell r="K56" t="str">
            <v>x</v>
          </cell>
          <cell r="L56" t="str">
            <v>P. Trưởng phòng</v>
          </cell>
          <cell r="N56" t="str">
            <v>16/01/2015</v>
          </cell>
          <cell r="O56" t="str">
            <v>BC</v>
          </cell>
          <cell r="Q56" t="str">
            <v>Th.S</v>
          </cell>
          <cell r="W56" t="str">
            <v>Trồng trọt</v>
          </cell>
          <cell r="X56" t="str">
            <v>Khoa QLTN</v>
          </cell>
          <cell r="Y56" t="str">
            <v>Bộ môn Quản lý đất đai và Bất động sản</v>
          </cell>
        </row>
        <row r="57">
          <cell r="C57" t="str">
            <v>Vương Vân Huyền</v>
          </cell>
          <cell r="E57">
            <v>30386</v>
          </cell>
          <cell r="F57">
            <v>38869</v>
          </cell>
          <cell r="G57">
            <v>38869</v>
          </cell>
          <cell r="H57" t="str">
            <v>02/08</v>
          </cell>
          <cell r="I57" t="str">
            <v>Kinh</v>
          </cell>
          <cell r="J57" t="str">
            <v>V.07.01.03</v>
          </cell>
          <cell r="K57" t="str">
            <v>x</v>
          </cell>
          <cell r="L57" t="str">
            <v>P. Trưởng phòng</v>
          </cell>
          <cell r="N57">
            <v>42223</v>
          </cell>
          <cell r="O57" t="str">
            <v>BC</v>
          </cell>
          <cell r="Q57" t="str">
            <v>Th.S</v>
          </cell>
          <cell r="W57" t="str">
            <v>Luật</v>
          </cell>
          <cell r="X57" t="str">
            <v>Khoa QLTN</v>
          </cell>
          <cell r="Y57" t="str">
            <v>Bộ môn Quản lý tài nguyên và Du lịch sinh thái</v>
          </cell>
        </row>
        <row r="58">
          <cell r="C58" t="str">
            <v>Nguyễn Thị Thuy</v>
          </cell>
          <cell r="E58">
            <v>29671</v>
          </cell>
          <cell r="F58">
            <v>39569</v>
          </cell>
          <cell r="G58">
            <v>39569</v>
          </cell>
          <cell r="I58" t="str">
            <v>Kinh</v>
          </cell>
          <cell r="J58">
            <v>1003</v>
          </cell>
          <cell r="O58" t="str">
            <v>HĐ</v>
          </cell>
          <cell r="Q58" t="str">
            <v>Th.S</v>
          </cell>
        </row>
        <row r="59">
          <cell r="C59" t="str">
            <v>Lưu Viết Huỳnh</v>
          </cell>
          <cell r="D59">
            <v>30215</v>
          </cell>
          <cell r="G59">
            <v>39934</v>
          </cell>
          <cell r="I59" t="str">
            <v>Tày</v>
          </cell>
          <cell r="J59">
            <v>1003</v>
          </cell>
          <cell r="O59" t="str">
            <v>HĐ</v>
          </cell>
          <cell r="Q59" t="str">
            <v>Th.S</v>
          </cell>
        </row>
        <row r="60">
          <cell r="C60" t="str">
            <v>Đào Văn Lộc</v>
          </cell>
          <cell r="D60">
            <v>24847</v>
          </cell>
          <cell r="G60">
            <v>32203</v>
          </cell>
          <cell r="H60">
            <v>32203</v>
          </cell>
          <cell r="I60" t="str">
            <v>Kinh</v>
          </cell>
          <cell r="J60">
            <v>1010</v>
          </cell>
          <cell r="O60" t="str">
            <v>BC</v>
          </cell>
          <cell r="Q60" t="str">
            <v>ĐH</v>
          </cell>
        </row>
        <row r="61">
          <cell r="C61" t="str">
            <v>Đỗ Hữu Thành</v>
          </cell>
          <cell r="D61">
            <v>28747</v>
          </cell>
          <cell r="G61">
            <v>40725</v>
          </cell>
          <cell r="I61" t="str">
            <v>Kinh</v>
          </cell>
          <cell r="J61">
            <v>1010</v>
          </cell>
          <cell r="O61" t="str">
            <v>HĐ</v>
          </cell>
          <cell r="Q61" t="str">
            <v>ĐH</v>
          </cell>
        </row>
        <row r="62">
          <cell r="C62" t="str">
            <v>Đỗ Thị Ngọc Quyên</v>
          </cell>
          <cell r="E62">
            <v>27152</v>
          </cell>
          <cell r="F62">
            <v>34639</v>
          </cell>
          <cell r="G62">
            <v>34639</v>
          </cell>
          <cell r="I62" t="str">
            <v>Kinh</v>
          </cell>
          <cell r="J62">
            <v>1003</v>
          </cell>
          <cell r="O62" t="str">
            <v>HĐ</v>
          </cell>
          <cell r="Q62" t="str">
            <v>ĐH</v>
          </cell>
        </row>
        <row r="63">
          <cell r="C63" t="str">
            <v>Nguyễn Văn Đông</v>
          </cell>
          <cell r="D63">
            <v>25227</v>
          </cell>
          <cell r="F63">
            <v>35765</v>
          </cell>
          <cell r="G63">
            <v>35765</v>
          </cell>
          <cell r="I63" t="str">
            <v>Kinh</v>
          </cell>
          <cell r="J63">
            <v>17162</v>
          </cell>
          <cell r="O63" t="str">
            <v>HĐ</v>
          </cell>
          <cell r="Q63" t="str">
            <v>ĐH</v>
          </cell>
        </row>
        <row r="64">
          <cell r="C64" t="str">
            <v>Hoàng Thị Nguyệt</v>
          </cell>
          <cell r="E64">
            <v>28992</v>
          </cell>
          <cell r="G64">
            <v>37483</v>
          </cell>
          <cell r="I64" t="str">
            <v>Kinh</v>
          </cell>
          <cell r="J64">
            <v>1004</v>
          </cell>
          <cell r="O64" t="str">
            <v>HĐ</v>
          </cell>
          <cell r="Q64" t="str">
            <v>ĐH</v>
          </cell>
        </row>
        <row r="65">
          <cell r="C65" t="str">
            <v>Nguyễn Thị Duyên</v>
          </cell>
          <cell r="E65">
            <v>30292</v>
          </cell>
          <cell r="G65">
            <v>39873</v>
          </cell>
          <cell r="I65" t="str">
            <v>Kinh</v>
          </cell>
          <cell r="J65">
            <v>1008</v>
          </cell>
          <cell r="O65" t="str">
            <v>HĐ</v>
          </cell>
          <cell r="Q65" t="str">
            <v>ĐH</v>
          </cell>
        </row>
        <row r="66">
          <cell r="C66" t="str">
            <v>Chu Thị Tuyết</v>
          </cell>
          <cell r="E66">
            <v>32918</v>
          </cell>
          <cell r="F66">
            <v>41061</v>
          </cell>
          <cell r="G66">
            <v>41061</v>
          </cell>
          <cell r="I66" t="str">
            <v>Kinh</v>
          </cell>
          <cell r="J66" t="str">
            <v>01a.003</v>
          </cell>
          <cell r="O66" t="str">
            <v>HĐ</v>
          </cell>
          <cell r="Q66" t="str">
            <v>CĐ</v>
          </cell>
        </row>
        <row r="67">
          <cell r="C67" t="str">
            <v>Mai Quý Mạnh</v>
          </cell>
          <cell r="D67">
            <v>24678</v>
          </cell>
          <cell r="F67">
            <v>35735</v>
          </cell>
          <cell r="G67">
            <v>35735</v>
          </cell>
          <cell r="I67" t="str">
            <v>Kinh</v>
          </cell>
          <cell r="J67">
            <v>1010</v>
          </cell>
          <cell r="O67" t="str">
            <v>HĐ</v>
          </cell>
          <cell r="Q67" t="str">
            <v>PTTH</v>
          </cell>
        </row>
        <row r="68">
          <cell r="C68" t="str">
            <v>Nguyễn Thế Giới</v>
          </cell>
          <cell r="D68">
            <v>27673</v>
          </cell>
          <cell r="F68">
            <v>34243</v>
          </cell>
          <cell r="G68">
            <v>34243</v>
          </cell>
          <cell r="I68" t="str">
            <v>Kinh</v>
          </cell>
          <cell r="J68">
            <v>1010</v>
          </cell>
          <cell r="O68" t="str">
            <v>HĐ</v>
          </cell>
          <cell r="Q68" t="str">
            <v>PTTH</v>
          </cell>
        </row>
        <row r="69">
          <cell r="C69" t="str">
            <v>Vũ Anh Tuấn</v>
          </cell>
          <cell r="D69">
            <v>32844</v>
          </cell>
          <cell r="F69">
            <v>42005</v>
          </cell>
          <cell r="G69">
            <v>42005</v>
          </cell>
          <cell r="I69" t="str">
            <v>Kinh</v>
          </cell>
          <cell r="J69" t="str">
            <v>01.007</v>
          </cell>
          <cell r="O69" t="str">
            <v>HĐ</v>
          </cell>
          <cell r="Q69" t="str">
            <v>ĐH</v>
          </cell>
        </row>
        <row r="70">
          <cell r="C70" t="str">
            <v>Cao Thị Hinh</v>
          </cell>
          <cell r="E70">
            <v>30297</v>
          </cell>
          <cell r="F70">
            <v>39356</v>
          </cell>
          <cell r="G70">
            <v>39356</v>
          </cell>
          <cell r="I70" t="str">
            <v>Kinh</v>
          </cell>
          <cell r="J70">
            <v>1003</v>
          </cell>
          <cell r="O70" t="str">
            <v>HĐ</v>
          </cell>
          <cell r="Q70" t="str">
            <v>Th.S</v>
          </cell>
        </row>
        <row r="71">
          <cell r="C71" t="str">
            <v>Lê Thị Thu Hiền</v>
          </cell>
          <cell r="E71">
            <v>29306</v>
          </cell>
          <cell r="F71">
            <v>38596</v>
          </cell>
          <cell r="G71">
            <v>38596</v>
          </cell>
          <cell r="I71" t="str">
            <v>Kinh</v>
          </cell>
          <cell r="J71">
            <v>1003</v>
          </cell>
          <cell r="O71" t="str">
            <v>HĐ</v>
          </cell>
          <cell r="Q71" t="str">
            <v>ĐH</v>
          </cell>
        </row>
        <row r="72">
          <cell r="C72" t="str">
            <v>Đỗ Thị Hằng</v>
          </cell>
          <cell r="E72">
            <v>29734</v>
          </cell>
          <cell r="G72">
            <v>37987</v>
          </cell>
          <cell r="I72" t="str">
            <v>Kinh</v>
          </cell>
          <cell r="J72">
            <v>1003</v>
          </cell>
          <cell r="O72" t="str">
            <v>HĐ</v>
          </cell>
          <cell r="Q72" t="str">
            <v>Th.S</v>
          </cell>
          <cell r="W72" t="str">
            <v>Tiếng Anh</v>
          </cell>
        </row>
        <row r="73">
          <cell r="C73" t="str">
            <v>Lê Thị Quỳnh</v>
          </cell>
          <cell r="E73">
            <v>31719</v>
          </cell>
          <cell r="F73">
            <v>41030</v>
          </cell>
          <cell r="G73">
            <v>41030</v>
          </cell>
          <cell r="I73" t="str">
            <v>Kinh</v>
          </cell>
          <cell r="J73">
            <v>1003</v>
          </cell>
          <cell r="O73" t="str">
            <v>HĐ</v>
          </cell>
          <cell r="Q73" t="str">
            <v>Th.S</v>
          </cell>
        </row>
        <row r="74">
          <cell r="C74" t="str">
            <v>PHÒNG KH-TC</v>
          </cell>
        </row>
        <row r="75">
          <cell r="C75" t="str">
            <v>Đinh Ngọc Lan</v>
          </cell>
          <cell r="E75">
            <v>25123</v>
          </cell>
          <cell r="F75">
            <v>33239</v>
          </cell>
          <cell r="G75">
            <v>33239</v>
          </cell>
          <cell r="H75" t="str">
            <v>1/91</v>
          </cell>
          <cell r="I75" t="str">
            <v>Kinh</v>
          </cell>
          <cell r="J75" t="str">
            <v>V.07.01.01</v>
          </cell>
          <cell r="K75" t="str">
            <v>x</v>
          </cell>
          <cell r="L75" t="str">
            <v>Trưởng phòng</v>
          </cell>
          <cell r="M75" t="str">
            <v>UV BCH</v>
          </cell>
          <cell r="N75" t="str">
            <v>16/01/2015</v>
          </cell>
          <cell r="O75" t="str">
            <v>BC</v>
          </cell>
          <cell r="P75" t="str">
            <v>Đức</v>
          </cell>
          <cell r="Q75" t="str">
            <v>PGS.TS</v>
          </cell>
          <cell r="R75">
            <v>2010</v>
          </cell>
          <cell r="W75" t="str">
            <v>KT nông nghiệp</v>
          </cell>
          <cell r="X75" t="str">
            <v>Khoa KT&amp;PTNT</v>
          </cell>
        </row>
        <row r="76">
          <cell r="C76" t="str">
            <v>Phạm Hữu Phước</v>
          </cell>
          <cell r="D76">
            <v>23454</v>
          </cell>
          <cell r="F76" t="str">
            <v>3/87</v>
          </cell>
          <cell r="G76" t="str">
            <v>3/87</v>
          </cell>
          <cell r="H76" t="str">
            <v>3/87</v>
          </cell>
          <cell r="I76" t="str">
            <v>Kinh</v>
          </cell>
          <cell r="J76">
            <v>6031</v>
          </cell>
          <cell r="O76" t="str">
            <v>BC</v>
          </cell>
          <cell r="Q76" t="str">
            <v>ĐH</v>
          </cell>
        </row>
        <row r="77">
          <cell r="C77" t="str">
            <v>Trần Thị Hạnh Nguyên</v>
          </cell>
          <cell r="E77">
            <v>27287</v>
          </cell>
          <cell r="F77">
            <v>39448</v>
          </cell>
          <cell r="G77">
            <v>36008</v>
          </cell>
          <cell r="H77">
            <v>39448</v>
          </cell>
          <cell r="I77" t="str">
            <v>Kinh</v>
          </cell>
          <cell r="J77">
            <v>6031</v>
          </cell>
          <cell r="O77" t="str">
            <v>BC</v>
          </cell>
          <cell r="Q77" t="str">
            <v>ĐH</v>
          </cell>
        </row>
        <row r="78">
          <cell r="C78" t="str">
            <v>Ngô Thị Hương</v>
          </cell>
          <cell r="E78">
            <v>30792</v>
          </cell>
          <cell r="F78">
            <v>39569</v>
          </cell>
          <cell r="G78">
            <v>39569</v>
          </cell>
          <cell r="H78" t="str">
            <v>04/09</v>
          </cell>
          <cell r="I78" t="str">
            <v>Kinh</v>
          </cell>
          <cell r="J78">
            <v>6031</v>
          </cell>
          <cell r="L78" t="str">
            <v>KTT</v>
          </cell>
          <cell r="O78" t="str">
            <v>BC</v>
          </cell>
          <cell r="Q78" t="str">
            <v>Th.S</v>
          </cell>
        </row>
        <row r="79">
          <cell r="C79" t="str">
            <v>Trịnh Thị Minh Trang</v>
          </cell>
          <cell r="E79">
            <v>31621</v>
          </cell>
          <cell r="F79">
            <v>40299</v>
          </cell>
          <cell r="G79">
            <v>40299</v>
          </cell>
          <cell r="H79">
            <v>40725</v>
          </cell>
          <cell r="I79" t="str">
            <v>Kinh</v>
          </cell>
          <cell r="J79">
            <v>6031</v>
          </cell>
          <cell r="O79" t="str">
            <v>BC</v>
          </cell>
          <cell r="Q79" t="str">
            <v>Th.S</v>
          </cell>
        </row>
        <row r="80">
          <cell r="C80" t="str">
            <v>Ngô Thái Hà</v>
          </cell>
          <cell r="E80">
            <v>29507</v>
          </cell>
          <cell r="F80">
            <v>38626</v>
          </cell>
          <cell r="G80">
            <v>38626</v>
          </cell>
          <cell r="I80" t="str">
            <v>Kinh</v>
          </cell>
          <cell r="J80">
            <v>6031</v>
          </cell>
          <cell r="O80" t="str">
            <v>HĐ</v>
          </cell>
          <cell r="Q80" t="str">
            <v>ĐH</v>
          </cell>
        </row>
        <row r="81">
          <cell r="C81" t="str">
            <v>Dương Thị Ninh</v>
          </cell>
          <cell r="E81">
            <v>24075</v>
          </cell>
          <cell r="G81">
            <v>39814</v>
          </cell>
          <cell r="I81" t="str">
            <v>Tày</v>
          </cell>
          <cell r="J81">
            <v>6031</v>
          </cell>
          <cell r="O81" t="str">
            <v>HĐ</v>
          </cell>
          <cell r="Q81" t="str">
            <v>ĐH</v>
          </cell>
        </row>
        <row r="82">
          <cell r="C82" t="str">
            <v>Phạm Thị Ngân</v>
          </cell>
          <cell r="E82">
            <v>26456</v>
          </cell>
          <cell r="G82">
            <v>38504</v>
          </cell>
          <cell r="I82" t="str">
            <v>Kinh</v>
          </cell>
          <cell r="J82">
            <v>6031</v>
          </cell>
          <cell r="L82" t="str">
            <v>UV BTV CĐ</v>
          </cell>
          <cell r="M82" t="str">
            <v>UV BTV CĐ</v>
          </cell>
          <cell r="O82" t="str">
            <v>HĐ</v>
          </cell>
          <cell r="Q82" t="str">
            <v>ĐH</v>
          </cell>
        </row>
        <row r="83">
          <cell r="C83" t="str">
            <v>Nguyễn Bình Dương</v>
          </cell>
          <cell r="D83">
            <v>31749</v>
          </cell>
          <cell r="F83">
            <v>41061</v>
          </cell>
          <cell r="G83">
            <v>41061</v>
          </cell>
          <cell r="I83" t="str">
            <v>Kinh</v>
          </cell>
          <cell r="J83">
            <v>1003</v>
          </cell>
          <cell r="O83" t="str">
            <v>HĐ</v>
          </cell>
          <cell r="Q83" t="str">
            <v>ĐH</v>
          </cell>
        </row>
        <row r="84">
          <cell r="C84" t="str">
            <v>PHÒNG KHCN&amp;HTQT</v>
          </cell>
        </row>
        <row r="85">
          <cell r="C85" t="str">
            <v>Nguyễn Hữu Thọ</v>
          </cell>
          <cell r="D85">
            <v>26515</v>
          </cell>
          <cell r="F85">
            <v>34486</v>
          </cell>
          <cell r="G85">
            <v>34486</v>
          </cell>
          <cell r="H85" t="str">
            <v>8/05</v>
          </cell>
          <cell r="I85" t="str">
            <v>Kinh</v>
          </cell>
          <cell r="J85" t="str">
            <v>V.07.01.03</v>
          </cell>
          <cell r="K85" t="str">
            <v>x</v>
          </cell>
          <cell r="L85" t="str">
            <v>Trưởng phòng</v>
          </cell>
          <cell r="M85" t="str">
            <v>UV BCH/PCT CĐ/UVBTVCĐ</v>
          </cell>
          <cell r="N85" t="str">
            <v>16/01/2015</v>
          </cell>
          <cell r="O85" t="str">
            <v>BC</v>
          </cell>
          <cell r="P85" t="str">
            <v>Việt Nam</v>
          </cell>
          <cell r="Q85" t="str">
            <v>TS</v>
          </cell>
          <cell r="R85">
            <v>2015</v>
          </cell>
          <cell r="W85" t="str">
            <v>Khoa học cây trồng</v>
          </cell>
          <cell r="X85" t="str">
            <v>Khoa KT&amp;PTNT</v>
          </cell>
          <cell r="Y85" t="str">
            <v>Bộ môn Kinh tế nông nghiệp</v>
          </cell>
        </row>
        <row r="86">
          <cell r="C86" t="str">
            <v>Lê Minh</v>
          </cell>
          <cell r="E86">
            <v>28163</v>
          </cell>
          <cell r="F86">
            <v>36220</v>
          </cell>
          <cell r="G86">
            <v>36220</v>
          </cell>
          <cell r="H86" t="str">
            <v>8/05</v>
          </cell>
          <cell r="I86" t="str">
            <v>Kinh</v>
          </cell>
          <cell r="J86" t="str">
            <v>V.07.01.01</v>
          </cell>
          <cell r="K86" t="str">
            <v>x</v>
          </cell>
          <cell r="L86" t="str">
            <v>P. Trưởng phòng</v>
          </cell>
          <cell r="N86" t="str">
            <v>16/01/2015</v>
          </cell>
          <cell r="O86" t="str">
            <v>BC</v>
          </cell>
          <cell r="P86" t="str">
            <v>Việt Nam</v>
          </cell>
          <cell r="Q86" t="str">
            <v>PGS.TS</v>
          </cell>
          <cell r="R86">
            <v>2017</v>
          </cell>
          <cell r="W86" t="str">
            <v>Thú y</v>
          </cell>
          <cell r="X86" t="str">
            <v>Khoa CNTY</v>
          </cell>
          <cell r="Y86" t="str">
            <v>Bộ môn Thú y</v>
          </cell>
        </row>
        <row r="87">
          <cell r="C87" t="str">
            <v>Dương Văn Thảo</v>
          </cell>
          <cell r="D87">
            <v>27924</v>
          </cell>
          <cell r="F87">
            <v>36008</v>
          </cell>
          <cell r="G87">
            <v>36008</v>
          </cell>
          <cell r="H87" t="str">
            <v>8/05</v>
          </cell>
          <cell r="I87" t="str">
            <v>Kinh</v>
          </cell>
          <cell r="J87" t="str">
            <v>V.07.01.02</v>
          </cell>
          <cell r="K87" t="str">
            <v>x</v>
          </cell>
          <cell r="L87" t="str">
            <v>P. Trưởng phòng</v>
          </cell>
          <cell r="N87" t="str">
            <v>16/01/2015</v>
          </cell>
          <cell r="O87" t="str">
            <v>BC</v>
          </cell>
          <cell r="P87" t="str">
            <v>Nhật Bản</v>
          </cell>
          <cell r="Q87" t="str">
            <v>TS</v>
          </cell>
          <cell r="R87">
            <v>2013</v>
          </cell>
          <cell r="W87" t="str">
            <v>Lâm sinh</v>
          </cell>
          <cell r="X87" t="str">
            <v>Khoa Lâm nghiệp</v>
          </cell>
          <cell r="Y87" t="str">
            <v>Bộ môn Lâm sinh</v>
          </cell>
        </row>
        <row r="88">
          <cell r="C88" t="str">
            <v>Trần Minh Hoà</v>
          </cell>
          <cell r="D88">
            <v>26634</v>
          </cell>
          <cell r="F88" t="e">
            <v>#N/A</v>
          </cell>
          <cell r="G88">
            <v>40695</v>
          </cell>
          <cell r="H88">
            <v>40695</v>
          </cell>
          <cell r="I88" t="str">
            <v>Kinh</v>
          </cell>
          <cell r="J88">
            <v>1003</v>
          </cell>
          <cell r="N88" t="str">
            <v>19/1/2015</v>
          </cell>
          <cell r="O88" t="str">
            <v>BC</v>
          </cell>
          <cell r="Q88" t="str">
            <v>Th.S</v>
          </cell>
          <cell r="S88" t="str">
            <v>Tr.N</v>
          </cell>
          <cell r="U88" t="str">
            <v>2011-2015</v>
          </cell>
        </row>
        <row r="89">
          <cell r="C89" t="str">
            <v>Nguyễn Thị Thu Hằng</v>
          </cell>
          <cell r="E89">
            <v>28054</v>
          </cell>
          <cell r="F89">
            <v>36251</v>
          </cell>
          <cell r="G89">
            <v>36251</v>
          </cell>
          <cell r="H89">
            <v>40878</v>
          </cell>
          <cell r="I89" t="str">
            <v>Kinh</v>
          </cell>
          <cell r="J89" t="str">
            <v>V.07.01.03</v>
          </cell>
          <cell r="K89" t="str">
            <v>x</v>
          </cell>
          <cell r="O89" t="str">
            <v>BC</v>
          </cell>
          <cell r="P89" t="str">
            <v>Nhật Bản</v>
          </cell>
          <cell r="Q89" t="str">
            <v>TS</v>
          </cell>
          <cell r="R89">
            <v>2011</v>
          </cell>
          <cell r="W89" t="str">
            <v>Nông nghiệp</v>
          </cell>
          <cell r="X89" t="str">
            <v>Khoa KHCB</v>
          </cell>
          <cell r="Y89" t="str">
            <v>Bộ môn Khoa học tự nhiên</v>
          </cell>
        </row>
        <row r="90">
          <cell r="C90" t="str">
            <v>Nguyễn Tuấn Hùng</v>
          </cell>
          <cell r="D90">
            <v>29309</v>
          </cell>
          <cell r="G90">
            <v>37987</v>
          </cell>
          <cell r="I90" t="str">
            <v>Kinh</v>
          </cell>
          <cell r="J90">
            <v>15111</v>
          </cell>
          <cell r="K90" t="str">
            <v>x</v>
          </cell>
          <cell r="O90" t="str">
            <v>BC</v>
          </cell>
          <cell r="P90" t="str">
            <v>Philippines</v>
          </cell>
          <cell r="Q90" t="str">
            <v>TS</v>
          </cell>
          <cell r="S90" t="str">
            <v>NN</v>
          </cell>
          <cell r="U90" t="str">
            <v>8/2015-8/2018</v>
          </cell>
          <cell r="W90" t="str">
            <v>Quản lý tài nguyên rừng</v>
          </cell>
          <cell r="X90" t="str">
            <v>Khoa Lâm nghiệp</v>
          </cell>
          <cell r="Y90" t="str">
            <v>Bộ môn Quản lý tài nguyên rừng</v>
          </cell>
        </row>
        <row r="91">
          <cell r="C91" t="str">
            <v>Nguyễn Thị Hương Xiêm</v>
          </cell>
          <cell r="E91">
            <v>33059</v>
          </cell>
          <cell r="G91">
            <v>41487</v>
          </cell>
          <cell r="I91" t="str">
            <v>Kinh</v>
          </cell>
          <cell r="J91">
            <v>13095</v>
          </cell>
          <cell r="O91" t="str">
            <v>HĐ</v>
          </cell>
          <cell r="Q91" t="str">
            <v>Th.S</v>
          </cell>
        </row>
        <row r="92">
          <cell r="C92" t="str">
            <v>PHÒNG QT VÀ PV</v>
          </cell>
        </row>
        <row r="93">
          <cell r="C93" t="str">
            <v>Nguyễn Thanh Hiếu</v>
          </cell>
          <cell r="D93">
            <v>31206</v>
          </cell>
          <cell r="F93">
            <v>39448</v>
          </cell>
          <cell r="G93">
            <v>39448</v>
          </cell>
          <cell r="H93" t="str">
            <v>08/08</v>
          </cell>
          <cell r="I93" t="str">
            <v>Kinh</v>
          </cell>
          <cell r="J93">
            <v>1003</v>
          </cell>
          <cell r="L93" t="str">
            <v>P. Trưởng phòng</v>
          </cell>
          <cell r="N93" t="str">
            <v>16/01/2015</v>
          </cell>
          <cell r="O93" t="str">
            <v>BC</v>
          </cell>
          <cell r="Q93" t="str">
            <v>Th.S</v>
          </cell>
        </row>
        <row r="94">
          <cell r="C94" t="str">
            <v>Vũ Thị Quý</v>
          </cell>
          <cell r="E94">
            <v>27357</v>
          </cell>
          <cell r="F94">
            <v>35765</v>
          </cell>
          <cell r="G94">
            <v>35765</v>
          </cell>
          <cell r="H94" t="str">
            <v>7/01</v>
          </cell>
          <cell r="I94" t="str">
            <v>Kinh</v>
          </cell>
          <cell r="J94" t="str">
            <v>V.07.01.03</v>
          </cell>
          <cell r="K94" t="str">
            <v>x</v>
          </cell>
          <cell r="L94" t="str">
            <v>P. Trưởng phòng</v>
          </cell>
          <cell r="O94" t="str">
            <v>BC</v>
          </cell>
          <cell r="P94" t="str">
            <v>Việt Nam</v>
          </cell>
          <cell r="Q94" t="str">
            <v>TS</v>
          </cell>
          <cell r="R94">
            <v>2013</v>
          </cell>
          <cell r="W94" t="str">
            <v>Trồng trọt</v>
          </cell>
          <cell r="X94" t="str">
            <v>Khoa QLTN</v>
          </cell>
          <cell r="Y94" t="str">
            <v>Bộ môn Quản lý đất đai và Bất động sản</v>
          </cell>
        </row>
        <row r="95">
          <cell r="C95" t="str">
            <v>Vũ Thị Xuân Mai</v>
          </cell>
          <cell r="E95">
            <v>31434</v>
          </cell>
          <cell r="F95">
            <v>38869</v>
          </cell>
          <cell r="G95">
            <v>38869</v>
          </cell>
          <cell r="I95" t="str">
            <v>Kinh</v>
          </cell>
          <cell r="J95">
            <v>1004</v>
          </cell>
          <cell r="O95" t="str">
            <v>HĐ</v>
          </cell>
          <cell r="Q95" t="str">
            <v>Th.S</v>
          </cell>
        </row>
        <row r="96">
          <cell r="C96" t="str">
            <v>Nguyễn Thị Chín</v>
          </cell>
          <cell r="E96">
            <v>24950</v>
          </cell>
          <cell r="F96">
            <v>33981</v>
          </cell>
          <cell r="G96">
            <v>33981</v>
          </cell>
          <cell r="I96" t="str">
            <v>Kinh</v>
          </cell>
          <cell r="J96">
            <v>1003</v>
          </cell>
          <cell r="O96" t="str">
            <v>HĐ</v>
          </cell>
          <cell r="Q96" t="str">
            <v>ĐH</v>
          </cell>
        </row>
        <row r="97">
          <cell r="C97" t="str">
            <v>Trần Thu Hà</v>
          </cell>
          <cell r="E97">
            <v>31004</v>
          </cell>
          <cell r="F97">
            <v>40544</v>
          </cell>
          <cell r="G97">
            <v>40544</v>
          </cell>
          <cell r="I97" t="str">
            <v>Kinh</v>
          </cell>
          <cell r="J97">
            <v>1008</v>
          </cell>
          <cell r="O97" t="str">
            <v>HĐ</v>
          </cell>
          <cell r="Q97" t="str">
            <v>ĐH</v>
          </cell>
        </row>
        <row r="98">
          <cell r="C98" t="str">
            <v>Trịnh Thị Thu Hiền</v>
          </cell>
          <cell r="E98">
            <v>30073</v>
          </cell>
          <cell r="F98">
            <v>41061</v>
          </cell>
          <cell r="G98">
            <v>41061</v>
          </cell>
          <cell r="I98" t="str">
            <v>Kinh</v>
          </cell>
          <cell r="J98">
            <v>1003</v>
          </cell>
          <cell r="O98" t="str">
            <v>HĐ</v>
          </cell>
          <cell r="Q98" t="str">
            <v>Th.S</v>
          </cell>
        </row>
        <row r="99">
          <cell r="C99" t="str">
            <v>Lý Mai Anh</v>
          </cell>
          <cell r="E99">
            <v>24610</v>
          </cell>
          <cell r="F99" t="str">
            <v>11/90</v>
          </cell>
          <cell r="G99" t="str">
            <v>11/90</v>
          </cell>
          <cell r="H99" t="str">
            <v>11/90</v>
          </cell>
          <cell r="I99" t="str">
            <v>Kinh</v>
          </cell>
          <cell r="J99">
            <v>16118</v>
          </cell>
          <cell r="O99" t="str">
            <v>BC</v>
          </cell>
          <cell r="Q99" t="str">
            <v>ĐH</v>
          </cell>
        </row>
        <row r="100">
          <cell r="C100" t="str">
            <v>Trương Thị Lan</v>
          </cell>
          <cell r="E100">
            <v>23943</v>
          </cell>
          <cell r="F100">
            <v>31564</v>
          </cell>
          <cell r="G100">
            <v>31564</v>
          </cell>
          <cell r="I100" t="str">
            <v>Kinh</v>
          </cell>
          <cell r="J100">
            <v>1009</v>
          </cell>
          <cell r="O100" t="str">
            <v>HĐ</v>
          </cell>
          <cell r="Q100" t="str">
            <v>TC</v>
          </cell>
        </row>
        <row r="101">
          <cell r="C101" t="str">
            <v>Phạm Thị Hồng Thuý</v>
          </cell>
          <cell r="E101">
            <v>31628</v>
          </cell>
          <cell r="F101">
            <v>40210</v>
          </cell>
          <cell r="G101">
            <v>40210</v>
          </cell>
          <cell r="I101" t="str">
            <v>Kinh</v>
          </cell>
          <cell r="J101">
            <v>16119</v>
          </cell>
          <cell r="O101" t="str">
            <v>HĐ</v>
          </cell>
          <cell r="Q101" t="str">
            <v>Y sỹ</v>
          </cell>
        </row>
        <row r="102">
          <cell r="C102" t="str">
            <v>Bùi Thị Sao Mai</v>
          </cell>
          <cell r="E102">
            <v>32495</v>
          </cell>
          <cell r="F102">
            <v>40210</v>
          </cell>
          <cell r="G102">
            <v>40210</v>
          </cell>
          <cell r="I102" t="str">
            <v>Tày</v>
          </cell>
          <cell r="J102" t="str">
            <v>V.08.05.12</v>
          </cell>
          <cell r="O102" t="str">
            <v>HĐ</v>
          </cell>
          <cell r="Q102" t="str">
            <v>Y sỹ</v>
          </cell>
        </row>
        <row r="103">
          <cell r="C103" t="str">
            <v>Nguyễn Quốc Huy</v>
          </cell>
          <cell r="D103">
            <v>24115</v>
          </cell>
          <cell r="F103" t="str">
            <v>1/89</v>
          </cell>
          <cell r="G103" t="str">
            <v>1/89</v>
          </cell>
          <cell r="H103" t="str">
            <v>1/89</v>
          </cell>
          <cell r="I103" t="str">
            <v>Kinh</v>
          </cell>
          <cell r="J103">
            <v>1007</v>
          </cell>
          <cell r="O103" t="str">
            <v>BC</v>
          </cell>
          <cell r="Q103" t="str">
            <v>SC</v>
          </cell>
        </row>
        <row r="104">
          <cell r="C104" t="str">
            <v>Nguyễn Đắc Phương</v>
          </cell>
          <cell r="D104">
            <v>32417</v>
          </cell>
          <cell r="F104">
            <v>42156</v>
          </cell>
          <cell r="G104">
            <v>42156</v>
          </cell>
          <cell r="I104" t="str">
            <v>Kinh</v>
          </cell>
          <cell r="J104">
            <v>16119</v>
          </cell>
          <cell r="O104" t="str">
            <v>HĐ</v>
          </cell>
          <cell r="Q104" t="str">
            <v>Y sỹ</v>
          </cell>
        </row>
        <row r="105">
          <cell r="C105" t="str">
            <v>Trần Ngọc Anh</v>
          </cell>
          <cell r="D105">
            <v>30624</v>
          </cell>
          <cell r="F105">
            <v>41061</v>
          </cell>
          <cell r="G105">
            <v>41061</v>
          </cell>
          <cell r="I105" t="str">
            <v>Kinh</v>
          </cell>
          <cell r="J105">
            <v>13095</v>
          </cell>
          <cell r="O105" t="str">
            <v>HĐ</v>
          </cell>
          <cell r="Q105" t="str">
            <v>ĐH</v>
          </cell>
        </row>
        <row r="106">
          <cell r="C106" t="str">
            <v>Đào Thị Hải Vân</v>
          </cell>
          <cell r="E106">
            <v>28080</v>
          </cell>
          <cell r="F106" t="e">
            <v>#N/A</v>
          </cell>
          <cell r="G106">
            <v>42248</v>
          </cell>
          <cell r="I106" t="str">
            <v>Kinh</v>
          </cell>
          <cell r="J106">
            <v>1003</v>
          </cell>
          <cell r="O106" t="str">
            <v>HĐ</v>
          </cell>
          <cell r="Q106" t="str">
            <v>ĐH</v>
          </cell>
        </row>
        <row r="107">
          <cell r="C107" t="str">
            <v>Trương Bách Kiên</v>
          </cell>
          <cell r="D107">
            <v>33164</v>
          </cell>
          <cell r="G107">
            <v>42339</v>
          </cell>
          <cell r="I107" t="str">
            <v>Kinh</v>
          </cell>
          <cell r="J107">
            <v>1003</v>
          </cell>
          <cell r="O107" t="str">
            <v>HĐ</v>
          </cell>
          <cell r="Q107" t="str">
            <v>ĐH</v>
          </cell>
        </row>
        <row r="108">
          <cell r="C108" t="str">
            <v>Nguyễn Quốc Long</v>
          </cell>
          <cell r="D108">
            <v>28014</v>
          </cell>
          <cell r="F108">
            <v>40544</v>
          </cell>
          <cell r="G108">
            <v>40544</v>
          </cell>
          <cell r="I108" t="str">
            <v>Kinh</v>
          </cell>
          <cell r="J108">
            <v>1007</v>
          </cell>
          <cell r="O108" t="str">
            <v>HĐ</v>
          </cell>
          <cell r="Q108" t="str">
            <v>ĐH</v>
          </cell>
        </row>
        <row r="109">
          <cell r="C109" t="str">
            <v>Nguyễn Công Hải</v>
          </cell>
          <cell r="D109">
            <v>31546</v>
          </cell>
          <cell r="F109" t="e">
            <v>#N/A</v>
          </cell>
          <cell r="G109">
            <v>42186</v>
          </cell>
          <cell r="H109">
            <v>42491</v>
          </cell>
          <cell r="I109" t="str">
            <v>Kinh</v>
          </cell>
          <cell r="J109">
            <v>1003</v>
          </cell>
          <cell r="O109" t="str">
            <v>BC</v>
          </cell>
          <cell r="P109" t="str">
            <v>Đài Loan</v>
          </cell>
          <cell r="Q109" t="str">
            <v>Th.S</v>
          </cell>
        </row>
        <row r="110">
          <cell r="C110" t="str">
            <v>Lê Quang Tiến</v>
          </cell>
          <cell r="D110">
            <v>26935</v>
          </cell>
          <cell r="F110">
            <v>37408</v>
          </cell>
          <cell r="G110">
            <v>37408</v>
          </cell>
          <cell r="I110" t="str">
            <v>Kinh</v>
          </cell>
          <cell r="J110">
            <v>13095</v>
          </cell>
          <cell r="O110" t="str">
            <v>HĐ</v>
          </cell>
          <cell r="Q110" t="str">
            <v>ĐH</v>
          </cell>
        </row>
        <row r="111">
          <cell r="C111" t="str">
            <v>Trần Trọng Nam</v>
          </cell>
          <cell r="D111">
            <v>30204</v>
          </cell>
          <cell r="G111">
            <v>40452</v>
          </cell>
          <cell r="I111" t="str">
            <v>Kinh</v>
          </cell>
          <cell r="J111">
            <v>1007</v>
          </cell>
          <cell r="O111" t="str">
            <v>HĐ</v>
          </cell>
          <cell r="Q111" t="str">
            <v>TC</v>
          </cell>
        </row>
        <row r="112">
          <cell r="C112" t="str">
            <v>Hà Kiều Trang</v>
          </cell>
          <cell r="E112">
            <v>32982</v>
          </cell>
          <cell r="F112">
            <v>40969</v>
          </cell>
          <cell r="G112">
            <v>40969</v>
          </cell>
          <cell r="I112" t="str">
            <v>Nùng</v>
          </cell>
          <cell r="J112">
            <v>1007</v>
          </cell>
          <cell r="O112" t="str">
            <v>HĐ</v>
          </cell>
          <cell r="Q112" t="str">
            <v>TC</v>
          </cell>
        </row>
        <row r="113">
          <cell r="C113" t="str">
            <v>Nguyễn Thị Hồng Hạnh</v>
          </cell>
          <cell r="E113">
            <v>32230</v>
          </cell>
          <cell r="G113">
            <v>39952</v>
          </cell>
          <cell r="I113" t="str">
            <v>Kinh</v>
          </cell>
          <cell r="J113">
            <v>1007</v>
          </cell>
          <cell r="O113" t="str">
            <v>HĐ</v>
          </cell>
          <cell r="Q113" t="str">
            <v>TC</v>
          </cell>
        </row>
        <row r="114">
          <cell r="C114" t="str">
            <v>Đặng Thị Hoà</v>
          </cell>
          <cell r="E114">
            <v>30093</v>
          </cell>
          <cell r="F114">
            <v>39083</v>
          </cell>
          <cell r="G114">
            <v>39083</v>
          </cell>
          <cell r="I114" t="str">
            <v>Kinh</v>
          </cell>
          <cell r="J114">
            <v>1007</v>
          </cell>
          <cell r="O114" t="str">
            <v>HĐ</v>
          </cell>
          <cell r="Q114" t="str">
            <v>ĐH</v>
          </cell>
        </row>
        <row r="115">
          <cell r="C115" t="str">
            <v>Đỗ Thị Thuý Nga</v>
          </cell>
          <cell r="E115">
            <v>31015</v>
          </cell>
          <cell r="F115">
            <v>41609</v>
          </cell>
          <cell r="G115">
            <v>41609</v>
          </cell>
          <cell r="I115" t="str">
            <v>Kinh</v>
          </cell>
          <cell r="J115">
            <v>1007</v>
          </cell>
          <cell r="O115" t="str">
            <v>HĐ</v>
          </cell>
          <cell r="Q115" t="str">
            <v>TC</v>
          </cell>
        </row>
        <row r="116">
          <cell r="C116" t="str">
            <v>PHÒNG QUẢN LÝ CHẤT LƯỢNG</v>
          </cell>
        </row>
        <row r="117">
          <cell r="C117" t="str">
            <v>Đặng Xuân Bình</v>
          </cell>
          <cell r="D117">
            <v>25164</v>
          </cell>
          <cell r="G117">
            <v>38533</v>
          </cell>
          <cell r="H117" t="str">
            <v>11/92</v>
          </cell>
          <cell r="I117" t="str">
            <v>Kinh</v>
          </cell>
          <cell r="J117" t="str">
            <v>V.07.01.01</v>
          </cell>
          <cell r="K117" t="str">
            <v>x</v>
          </cell>
          <cell r="L117" t="str">
            <v>Trưởng phòng</v>
          </cell>
          <cell r="M117" t="str">
            <v>UV BCH/CT CĐ</v>
          </cell>
          <cell r="N117" t="str">
            <v>16/01/2015</v>
          </cell>
          <cell r="O117" t="str">
            <v>BC</v>
          </cell>
          <cell r="P117" t="str">
            <v>Việt Nam</v>
          </cell>
          <cell r="Q117" t="str">
            <v>PGS.TS</v>
          </cell>
          <cell r="R117">
            <v>2011</v>
          </cell>
          <cell r="W117" t="str">
            <v>TY</v>
          </cell>
          <cell r="X117" t="str">
            <v>Khoa CNTY</v>
          </cell>
          <cell r="Y117" t="str">
            <v>Bộ môn Dược thú y</v>
          </cell>
        </row>
        <row r="118">
          <cell r="C118" t="str">
            <v>Dương Thế Phùng</v>
          </cell>
          <cell r="D118">
            <v>22209</v>
          </cell>
          <cell r="F118">
            <v>31352</v>
          </cell>
          <cell r="G118">
            <v>31352</v>
          </cell>
          <cell r="H118">
            <v>31352</v>
          </cell>
          <cell r="I118" t="str">
            <v>Kinh</v>
          </cell>
          <cell r="J118">
            <v>1002</v>
          </cell>
          <cell r="K118" t="str">
            <v>x</v>
          </cell>
          <cell r="L118" t="str">
            <v>P. Trưởng phòng</v>
          </cell>
          <cell r="N118" t="str">
            <v>16/01/2015</v>
          </cell>
          <cell r="O118" t="str">
            <v>BC</v>
          </cell>
          <cell r="Q118" t="str">
            <v>Th.S</v>
          </cell>
          <cell r="W118" t="str">
            <v>Khoa học nông nghiệp</v>
          </cell>
          <cell r="X118" t="str">
            <v>Khoa KHCB</v>
          </cell>
          <cell r="Y118" t="str">
            <v>Bộ môn Khoa học xã hội</v>
          </cell>
        </row>
        <row r="119">
          <cell r="C119" t="str">
            <v>Lê Minh Toàn</v>
          </cell>
          <cell r="D119">
            <v>24804</v>
          </cell>
          <cell r="F119">
            <v>33359</v>
          </cell>
          <cell r="G119">
            <v>33359</v>
          </cell>
          <cell r="H119" t="str">
            <v>5/91</v>
          </cell>
          <cell r="I119" t="str">
            <v>Kinh</v>
          </cell>
          <cell r="J119" t="str">
            <v>V.07.01.02</v>
          </cell>
          <cell r="K119" t="str">
            <v>x</v>
          </cell>
          <cell r="L119" t="str">
            <v>P. Trưởng phòng</v>
          </cell>
          <cell r="N119" t="str">
            <v>16/01/2015</v>
          </cell>
          <cell r="O119" t="str">
            <v>BC</v>
          </cell>
          <cell r="Q119" t="str">
            <v>Th.S</v>
          </cell>
          <cell r="W119" t="str">
            <v>Chăn nuôi động vật</v>
          </cell>
          <cell r="X119" t="str">
            <v>Khoa CNTY</v>
          </cell>
          <cell r="Y119" t="str">
            <v>Bộ môn Chăn nuôi</v>
          </cell>
        </row>
        <row r="120">
          <cell r="C120" t="str">
            <v>Trần Thị Thanh Tâm</v>
          </cell>
          <cell r="E120">
            <v>30087</v>
          </cell>
          <cell r="F120">
            <v>38869</v>
          </cell>
          <cell r="G120">
            <v>38869</v>
          </cell>
          <cell r="H120" t="str">
            <v>02/08</v>
          </cell>
          <cell r="I120" t="str">
            <v>Kinh</v>
          </cell>
          <cell r="J120" t="str">
            <v>V.07.01.03</v>
          </cell>
          <cell r="K120" t="str">
            <v>x</v>
          </cell>
          <cell r="L120" t="str">
            <v>P. Trưởng phòng</v>
          </cell>
          <cell r="N120" t="str">
            <v>16/01/2015</v>
          </cell>
          <cell r="O120" t="str">
            <v>BC</v>
          </cell>
          <cell r="P120" t="str">
            <v>Việt Nam</v>
          </cell>
          <cell r="Q120" t="str">
            <v>TS</v>
          </cell>
          <cell r="W120" t="str">
            <v>Lâm sinh</v>
          </cell>
          <cell r="X120" t="str">
            <v>Khoa Lâm nghiệp</v>
          </cell>
          <cell r="Y120" t="str">
            <v>Bộ môn Quản lý tài nguyên rừng</v>
          </cell>
        </row>
        <row r="121">
          <cell r="C121" t="str">
            <v>Nguyễn Sơn Tùng</v>
          </cell>
          <cell r="D121">
            <v>31255</v>
          </cell>
          <cell r="F121">
            <v>41214</v>
          </cell>
          <cell r="G121">
            <v>41214</v>
          </cell>
          <cell r="H121">
            <v>42339</v>
          </cell>
          <cell r="I121" t="str">
            <v>Kinh</v>
          </cell>
          <cell r="J121">
            <v>1003</v>
          </cell>
          <cell r="O121" t="str">
            <v>BC</v>
          </cell>
          <cell r="P121" t="str">
            <v> Philippines</v>
          </cell>
          <cell r="Q121" t="str">
            <v>Th.S</v>
          </cell>
          <cell r="W121" t="str">
            <v>Quản trị kinh doanh</v>
          </cell>
        </row>
        <row r="122">
          <cell r="C122" t="str">
            <v>Dương Thị Tình</v>
          </cell>
          <cell r="E122">
            <v>28775</v>
          </cell>
          <cell r="G122">
            <v>40308</v>
          </cell>
          <cell r="I122" t="str">
            <v>Kinh</v>
          </cell>
          <cell r="J122">
            <v>1003</v>
          </cell>
          <cell r="O122" t="str">
            <v>HĐ</v>
          </cell>
          <cell r="Q122" t="str">
            <v>ĐH</v>
          </cell>
        </row>
        <row r="123">
          <cell r="C123" t="str">
            <v>Nguyễn Duy Hoàng</v>
          </cell>
          <cell r="D123">
            <v>31580</v>
          </cell>
          <cell r="G123">
            <v>39934</v>
          </cell>
          <cell r="I123" t="str">
            <v>Kinh</v>
          </cell>
          <cell r="J123">
            <v>1003</v>
          </cell>
          <cell r="O123" t="str">
            <v>HĐ</v>
          </cell>
          <cell r="Q123" t="str">
            <v>ĐH</v>
          </cell>
        </row>
        <row r="124">
          <cell r="C124" t="str">
            <v>Ngô Thị Ánh Ngọc</v>
          </cell>
          <cell r="E124">
            <v>32374</v>
          </cell>
          <cell r="F124">
            <v>41000</v>
          </cell>
          <cell r="G124">
            <v>41000</v>
          </cell>
          <cell r="I124" t="str">
            <v>Kinh</v>
          </cell>
          <cell r="J124">
            <v>1003</v>
          </cell>
          <cell r="O124" t="str">
            <v>HĐ</v>
          </cell>
          <cell r="Q124" t="str">
            <v>Th.S</v>
          </cell>
        </row>
        <row r="125">
          <cell r="C125" t="str">
            <v>Đỗ Xuân Trường</v>
          </cell>
          <cell r="D125">
            <v>28273</v>
          </cell>
          <cell r="G125">
            <v>37742</v>
          </cell>
          <cell r="I125" t="str">
            <v>Kinh</v>
          </cell>
          <cell r="J125">
            <v>1003</v>
          </cell>
          <cell r="O125" t="str">
            <v>HĐ</v>
          </cell>
          <cell r="Q125" t="str">
            <v>Th.S</v>
          </cell>
        </row>
        <row r="126">
          <cell r="C126" t="str">
            <v>Đặng Thái Sơn</v>
          </cell>
          <cell r="D126">
            <v>30626</v>
          </cell>
          <cell r="F126">
            <v>39569</v>
          </cell>
          <cell r="G126">
            <v>39569</v>
          </cell>
          <cell r="I126" t="str">
            <v>Kinh</v>
          </cell>
          <cell r="J126">
            <v>1003</v>
          </cell>
          <cell r="O126" t="str">
            <v>HĐ</v>
          </cell>
          <cell r="Q126" t="str">
            <v>Th.S</v>
          </cell>
        </row>
        <row r="127">
          <cell r="C127" t="str">
            <v>KHOA CNTY</v>
          </cell>
        </row>
        <row r="128">
          <cell r="C128" t="str">
            <v>Phan Thị Hồng Phúc</v>
          </cell>
          <cell r="E128">
            <v>28124</v>
          </cell>
          <cell r="F128">
            <v>36220</v>
          </cell>
          <cell r="G128">
            <v>36220</v>
          </cell>
          <cell r="H128" t="str">
            <v>01/07</v>
          </cell>
          <cell r="I128" t="str">
            <v>Kinh</v>
          </cell>
          <cell r="J128" t="str">
            <v>V.07.01.02</v>
          </cell>
          <cell r="K128" t="str">
            <v>x</v>
          </cell>
          <cell r="L128" t="str">
            <v>Trưởng khoa</v>
          </cell>
          <cell r="M128" t="str">
            <v>UV BCH</v>
          </cell>
          <cell r="N128" t="str">
            <v>26/1/2015</v>
          </cell>
          <cell r="O128" t="str">
            <v>BC</v>
          </cell>
          <cell r="P128" t="str">
            <v>Việt Nam</v>
          </cell>
          <cell r="Q128" t="str">
            <v>TS</v>
          </cell>
          <cell r="R128">
            <v>2011</v>
          </cell>
          <cell r="W128" t="str">
            <v>TY</v>
          </cell>
          <cell r="X128" t="str">
            <v>Khoa CNTY</v>
          </cell>
          <cell r="Y128" t="str">
            <v>Bộ môn Thú y</v>
          </cell>
        </row>
        <row r="129">
          <cell r="C129" t="str">
            <v>Trần Văn Thăng</v>
          </cell>
          <cell r="D129">
            <v>25427</v>
          </cell>
          <cell r="F129">
            <v>35765</v>
          </cell>
          <cell r="G129">
            <v>35765</v>
          </cell>
          <cell r="H129" t="str">
            <v>6/04</v>
          </cell>
          <cell r="I129" t="str">
            <v>Kinh</v>
          </cell>
          <cell r="J129" t="str">
            <v>V.07.01.03</v>
          </cell>
          <cell r="K129" t="str">
            <v>x</v>
          </cell>
          <cell r="L129" t="str">
            <v>P. Trưởng khoa</v>
          </cell>
          <cell r="N129">
            <v>42103</v>
          </cell>
          <cell r="O129" t="str">
            <v>BC</v>
          </cell>
          <cell r="P129" t="str">
            <v>Nhật Bản</v>
          </cell>
          <cell r="Q129" t="str">
            <v>TS</v>
          </cell>
          <cell r="R129">
            <v>2012</v>
          </cell>
          <cell r="W129" t="str">
            <v>Chăn nuôi</v>
          </cell>
          <cell r="X129" t="str">
            <v>Khoa CNTY</v>
          </cell>
          <cell r="Y129" t="str">
            <v>Bộ môn Chăn nuôi</v>
          </cell>
        </row>
        <row r="130">
          <cell r="C130" t="str">
            <v>Nguyễn Thị Thuý Mỵ</v>
          </cell>
          <cell r="E130">
            <v>23617</v>
          </cell>
          <cell r="F130">
            <v>32540</v>
          </cell>
          <cell r="G130" t="str">
            <v>2/89</v>
          </cell>
          <cell r="H130" t="str">
            <v>2/89</v>
          </cell>
          <cell r="I130" t="str">
            <v>Kinh</v>
          </cell>
          <cell r="J130" t="str">
            <v>V.07.01.01</v>
          </cell>
          <cell r="K130" t="str">
            <v>x</v>
          </cell>
          <cell r="L130" t="str">
            <v>P. Trưởng khoa</v>
          </cell>
          <cell r="N130">
            <v>42037</v>
          </cell>
          <cell r="O130" t="str">
            <v>BC</v>
          </cell>
          <cell r="P130" t="str">
            <v>Việt Nam</v>
          </cell>
          <cell r="Q130" t="str">
            <v>PGS.TS</v>
          </cell>
          <cell r="R130">
            <v>2017</v>
          </cell>
          <cell r="W130" t="str">
            <v>Chăn nuôi</v>
          </cell>
          <cell r="X130" t="str">
            <v>Khoa CNTY</v>
          </cell>
          <cell r="Y130" t="str">
            <v>Bộ môn Chăn nuôi</v>
          </cell>
        </row>
        <row r="131">
          <cell r="C131" t="str">
            <v>Từ Trung Kiên</v>
          </cell>
          <cell r="D131">
            <v>29637</v>
          </cell>
          <cell r="F131">
            <v>37956</v>
          </cell>
          <cell r="G131">
            <v>37956</v>
          </cell>
          <cell r="H131" t="str">
            <v>01/07</v>
          </cell>
          <cell r="I131" t="str">
            <v>Kinh</v>
          </cell>
          <cell r="J131" t="str">
            <v>V.07.01.01</v>
          </cell>
          <cell r="K131" t="str">
            <v>x</v>
          </cell>
          <cell r="L131" t="str">
            <v>P. Trưởng khoa</v>
          </cell>
          <cell r="N131">
            <v>42103</v>
          </cell>
          <cell r="O131" t="str">
            <v>BC</v>
          </cell>
          <cell r="P131" t="str">
            <v>Việt Nam</v>
          </cell>
          <cell r="Q131" t="str">
            <v>PGS.TS</v>
          </cell>
          <cell r="R131">
            <v>2014</v>
          </cell>
          <cell r="W131" t="str">
            <v>DD&amp;TACN</v>
          </cell>
          <cell r="X131" t="str">
            <v>Khoa CNTY</v>
          </cell>
          <cell r="Y131" t="str">
            <v>Bộ môn Chăn nuôi</v>
          </cell>
        </row>
        <row r="132">
          <cell r="C132" t="str">
            <v>Nguyễn Thị Kim Lan</v>
          </cell>
          <cell r="E132">
            <v>20260</v>
          </cell>
          <cell r="F132">
            <v>28976</v>
          </cell>
          <cell r="G132" t="str">
            <v>5/79</v>
          </cell>
          <cell r="H132" t="str">
            <v>5/79</v>
          </cell>
          <cell r="I132" t="str">
            <v>Kinh</v>
          </cell>
          <cell r="J132" t="str">
            <v>V.07.01.01</v>
          </cell>
          <cell r="K132" t="str">
            <v>x</v>
          </cell>
          <cell r="O132" t="str">
            <v>BC</v>
          </cell>
          <cell r="P132" t="str">
            <v>Việt Nam</v>
          </cell>
          <cell r="Q132" t="str">
            <v>GS.TS</v>
          </cell>
          <cell r="R132">
            <v>2012</v>
          </cell>
          <cell r="W132" t="str">
            <v>Thú y</v>
          </cell>
          <cell r="X132" t="str">
            <v>Khoa CNTY</v>
          </cell>
          <cell r="Y132" t="str">
            <v>Bộ môn Thú y</v>
          </cell>
        </row>
        <row r="133">
          <cell r="C133" t="str">
            <v>Từ Quang Hiển</v>
          </cell>
          <cell r="D133">
            <v>19886</v>
          </cell>
          <cell r="F133">
            <v>28611</v>
          </cell>
          <cell r="G133">
            <v>28611</v>
          </cell>
          <cell r="H133">
            <v>28611</v>
          </cell>
          <cell r="I133" t="str">
            <v>Kinh</v>
          </cell>
          <cell r="J133" t="str">
            <v>V.07.01.01</v>
          </cell>
          <cell r="K133" t="str">
            <v>x</v>
          </cell>
          <cell r="O133" t="str">
            <v>BC</v>
          </cell>
          <cell r="P133" t="str">
            <v>Bulgaria</v>
          </cell>
          <cell r="Q133" t="str">
            <v>GS.TS</v>
          </cell>
          <cell r="R133">
            <v>2002</v>
          </cell>
          <cell r="W133" t="str">
            <v>Chăn nuôi</v>
          </cell>
          <cell r="X133" t="str">
            <v>Khoa CNTY</v>
          </cell>
          <cell r="Y133" t="str">
            <v>Bộ môn Chăn nuôi</v>
          </cell>
        </row>
        <row r="134">
          <cell r="C134" t="str">
            <v>Nguyễn Văn Quang</v>
          </cell>
          <cell r="D134">
            <v>20243</v>
          </cell>
          <cell r="F134">
            <v>29281</v>
          </cell>
          <cell r="G134">
            <v>29281</v>
          </cell>
          <cell r="H134" t="str">
            <v>4/80</v>
          </cell>
          <cell r="I134" t="str">
            <v>Kinh</v>
          </cell>
          <cell r="J134" t="str">
            <v>V.07.01.02</v>
          </cell>
          <cell r="K134" t="str">
            <v>x</v>
          </cell>
          <cell r="O134" t="str">
            <v>BC</v>
          </cell>
          <cell r="P134" t="str">
            <v>Việt Nam</v>
          </cell>
          <cell r="Q134" t="str">
            <v>TS</v>
          </cell>
          <cell r="R134">
            <v>2001</v>
          </cell>
          <cell r="W134" t="str">
            <v>Thú y</v>
          </cell>
          <cell r="X134" t="str">
            <v>Khoa CNTY</v>
          </cell>
          <cell r="Y134" t="str">
            <v>Bộ môn Thú y</v>
          </cell>
        </row>
        <row r="135">
          <cell r="C135" t="str">
            <v>Hồ Thị Bích Ngọc</v>
          </cell>
          <cell r="E135">
            <v>29281</v>
          </cell>
          <cell r="F135">
            <v>38718</v>
          </cell>
          <cell r="G135">
            <v>38718</v>
          </cell>
          <cell r="H135" t="str">
            <v>02/08</v>
          </cell>
          <cell r="I135" t="str">
            <v>Kinh</v>
          </cell>
          <cell r="J135" t="str">
            <v>V.07.01.03</v>
          </cell>
          <cell r="K135" t="str">
            <v>x</v>
          </cell>
          <cell r="O135" t="str">
            <v>BC</v>
          </cell>
          <cell r="P135" t="str">
            <v>Việt Nam</v>
          </cell>
          <cell r="Q135" t="str">
            <v>TS</v>
          </cell>
          <cell r="R135">
            <v>2012</v>
          </cell>
          <cell r="W135" t="str">
            <v>DD&amp;TACN</v>
          </cell>
          <cell r="X135" t="str">
            <v>Khoa CNTY</v>
          </cell>
          <cell r="Y135" t="str">
            <v>Bộ môn Chăn nuôi</v>
          </cell>
        </row>
        <row r="136">
          <cell r="C136" t="str">
            <v>Nguyễn Thu Quyên</v>
          </cell>
          <cell r="E136">
            <v>29922</v>
          </cell>
          <cell r="F136">
            <v>38565</v>
          </cell>
          <cell r="G136">
            <v>38565</v>
          </cell>
          <cell r="H136" t="str">
            <v>02/08</v>
          </cell>
          <cell r="I136" t="str">
            <v>Nùng</v>
          </cell>
          <cell r="J136" t="str">
            <v>V.07.01.03</v>
          </cell>
          <cell r="K136" t="str">
            <v>x</v>
          </cell>
          <cell r="L136" t="str">
            <v>PBM</v>
          </cell>
          <cell r="O136" t="str">
            <v>BC</v>
          </cell>
          <cell r="P136" t="str">
            <v>Việt Nam</v>
          </cell>
          <cell r="Q136" t="str">
            <v>TS</v>
          </cell>
          <cell r="R136">
            <v>2012</v>
          </cell>
          <cell r="W136" t="str">
            <v>Chăn nuôi</v>
          </cell>
          <cell r="X136" t="str">
            <v>Khoa CNTY</v>
          </cell>
          <cell r="Y136" t="str">
            <v>Bộ môn Dược thú y</v>
          </cell>
        </row>
        <row r="137">
          <cell r="C137" t="str">
            <v>Trần Thị Hoan</v>
          </cell>
          <cell r="E137">
            <v>30091</v>
          </cell>
          <cell r="F137">
            <v>38231</v>
          </cell>
          <cell r="G137">
            <v>38231</v>
          </cell>
          <cell r="H137" t="str">
            <v>02/08</v>
          </cell>
          <cell r="I137" t="str">
            <v>Kinh</v>
          </cell>
          <cell r="J137" t="str">
            <v>V.07.01.03</v>
          </cell>
          <cell r="K137" t="str">
            <v>x</v>
          </cell>
          <cell r="L137" t="str">
            <v>TBM</v>
          </cell>
          <cell r="M137" t="str">
            <v>BTV ĐTN</v>
          </cell>
          <cell r="N137">
            <v>42103</v>
          </cell>
          <cell r="O137" t="str">
            <v>BC</v>
          </cell>
          <cell r="P137" t="str">
            <v>Việt Nam</v>
          </cell>
          <cell r="Q137" t="str">
            <v>TS</v>
          </cell>
          <cell r="R137">
            <v>2012</v>
          </cell>
          <cell r="W137" t="str">
            <v>DD&amp;TACN</v>
          </cell>
          <cell r="X137" t="str">
            <v>Khoa CNTY</v>
          </cell>
          <cell r="Y137" t="str">
            <v>Bộ môn Chăn nuôi</v>
          </cell>
        </row>
        <row r="138">
          <cell r="C138" t="str">
            <v>Ngô Nhật Thắng</v>
          </cell>
          <cell r="D138">
            <v>23410</v>
          </cell>
          <cell r="F138">
            <v>33390</v>
          </cell>
          <cell r="G138">
            <v>33390</v>
          </cell>
          <cell r="H138">
            <v>33390</v>
          </cell>
          <cell r="I138" t="str">
            <v>Kinh</v>
          </cell>
          <cell r="J138" t="str">
            <v>V.07.01.02</v>
          </cell>
          <cell r="K138" t="str">
            <v>x</v>
          </cell>
          <cell r="O138" t="str">
            <v>BC</v>
          </cell>
          <cell r="P138" t="str">
            <v>Việt Nam</v>
          </cell>
          <cell r="Q138" t="str">
            <v>TS</v>
          </cell>
          <cell r="R138">
            <v>2005</v>
          </cell>
          <cell r="W138" t="str">
            <v>Thú y</v>
          </cell>
          <cell r="X138" t="str">
            <v>Khoa CNTY</v>
          </cell>
          <cell r="Y138" t="str">
            <v>Bộ môn Dược thú y</v>
          </cell>
        </row>
        <row r="139">
          <cell r="C139" t="str">
            <v>Cù Thị Thuý Nga</v>
          </cell>
          <cell r="E139">
            <v>28071</v>
          </cell>
          <cell r="F139">
            <v>36130</v>
          </cell>
          <cell r="G139">
            <v>36130</v>
          </cell>
          <cell r="H139" t="str">
            <v>8/05</v>
          </cell>
          <cell r="I139" t="str">
            <v>Kinh</v>
          </cell>
          <cell r="J139" t="str">
            <v>V.07.01.03</v>
          </cell>
          <cell r="K139" t="str">
            <v>x</v>
          </cell>
          <cell r="L139" t="str">
            <v>PBM</v>
          </cell>
          <cell r="N139">
            <v>42103</v>
          </cell>
          <cell r="O139" t="str">
            <v>BC</v>
          </cell>
          <cell r="P139" t="str">
            <v>Việt Nam</v>
          </cell>
          <cell r="Q139" t="str">
            <v>TS</v>
          </cell>
          <cell r="R139">
            <v>2013</v>
          </cell>
          <cell r="W139" t="str">
            <v>Chăn nuôi</v>
          </cell>
          <cell r="X139" t="str">
            <v>Khoa CNTY</v>
          </cell>
          <cell r="Y139" t="str">
            <v>Bộ môn Chăn nuôi</v>
          </cell>
        </row>
        <row r="140">
          <cell r="C140" t="str">
            <v>Nguyễn Đức Trường</v>
          </cell>
          <cell r="D140">
            <v>29926</v>
          </cell>
          <cell r="F140">
            <v>39873</v>
          </cell>
          <cell r="G140">
            <v>39873</v>
          </cell>
          <cell r="H140">
            <v>39995</v>
          </cell>
          <cell r="I140" t="str">
            <v>Kinh</v>
          </cell>
          <cell r="J140" t="str">
            <v>V.07.01.03</v>
          </cell>
          <cell r="K140" t="str">
            <v>x</v>
          </cell>
          <cell r="O140" t="str">
            <v>BC</v>
          </cell>
          <cell r="P140" t="str">
            <v>ThS Philippines</v>
          </cell>
          <cell r="Q140" t="str">
            <v>TS</v>
          </cell>
          <cell r="S140" t="str">
            <v>NN</v>
          </cell>
          <cell r="U140" t="str">
            <v>11/2013 – 11/2016</v>
          </cell>
          <cell r="W140" t="str">
            <v>Chăn nuôi</v>
          </cell>
          <cell r="X140" t="str">
            <v>Khoa CNTY</v>
          </cell>
          <cell r="Y140" t="str">
            <v>Bộ môn Chăn nuôi</v>
          </cell>
        </row>
        <row r="141">
          <cell r="C141" t="str">
            <v>Đỗ Thị Lan Phương</v>
          </cell>
          <cell r="E141">
            <v>27984</v>
          </cell>
          <cell r="F141">
            <v>36161</v>
          </cell>
          <cell r="G141">
            <v>36161</v>
          </cell>
          <cell r="H141">
            <v>39083</v>
          </cell>
          <cell r="I141" t="str">
            <v>Kinh</v>
          </cell>
          <cell r="J141" t="str">
            <v>V.07.01.03</v>
          </cell>
          <cell r="K141" t="str">
            <v>x</v>
          </cell>
          <cell r="O141" t="str">
            <v>BC</v>
          </cell>
          <cell r="Q141" t="str">
            <v>Th.S</v>
          </cell>
          <cell r="W141" t="str">
            <v>Chăn nuôi</v>
          </cell>
          <cell r="X141" t="str">
            <v>Khoa CNTY</v>
          </cell>
          <cell r="Y141" t="str">
            <v>Bộ môn Thú y</v>
          </cell>
        </row>
        <row r="142">
          <cell r="C142" t="str">
            <v>Phạm Diệu Thuỳ</v>
          </cell>
          <cell r="E142">
            <v>31347</v>
          </cell>
          <cell r="F142">
            <v>39503</v>
          </cell>
          <cell r="G142">
            <v>39479</v>
          </cell>
          <cell r="H142" t="str">
            <v>02/08</v>
          </cell>
          <cell r="I142" t="str">
            <v>Kinh</v>
          </cell>
          <cell r="J142" t="str">
            <v>V.07.01.03</v>
          </cell>
          <cell r="K142" t="str">
            <v>x</v>
          </cell>
          <cell r="L142" t="str">
            <v>TBM</v>
          </cell>
          <cell r="O142" t="str">
            <v>BC</v>
          </cell>
          <cell r="P142" t="str">
            <v>Việt Nam</v>
          </cell>
          <cell r="Q142" t="str">
            <v>TS</v>
          </cell>
          <cell r="R142">
            <v>2015</v>
          </cell>
          <cell r="W142" t="str">
            <v>Thú y</v>
          </cell>
          <cell r="X142" t="str">
            <v>Khoa CNTY</v>
          </cell>
          <cell r="Y142" t="str">
            <v>Bộ môn Dược thú y</v>
          </cell>
        </row>
        <row r="143">
          <cell r="C143" t="str">
            <v>Nguyễn Tiến Đạt</v>
          </cell>
          <cell r="D143">
            <v>31333</v>
          </cell>
          <cell r="F143">
            <v>40725</v>
          </cell>
          <cell r="G143">
            <v>39692</v>
          </cell>
          <cell r="H143">
            <v>40725</v>
          </cell>
          <cell r="I143" t="str">
            <v>Kinh</v>
          </cell>
          <cell r="J143" t="str">
            <v>V.07.01.03</v>
          </cell>
          <cell r="K143" t="str">
            <v>x</v>
          </cell>
          <cell r="O143" t="str">
            <v>BC</v>
          </cell>
          <cell r="Q143" t="str">
            <v>Th.S</v>
          </cell>
          <cell r="W143" t="str">
            <v>Chăn nuôi</v>
          </cell>
          <cell r="X143" t="str">
            <v>Khoa CNTY</v>
          </cell>
          <cell r="Y143" t="str">
            <v>Bộ môn Chăn nuôi</v>
          </cell>
          <cell r="Z143" t="str">
            <v>Đi nước ngoài</v>
          </cell>
        </row>
        <row r="144">
          <cell r="C144" t="str">
            <v>Nguyễn Hữu Hoà</v>
          </cell>
          <cell r="D144">
            <v>26402</v>
          </cell>
          <cell r="F144">
            <v>35034</v>
          </cell>
          <cell r="G144">
            <v>35034</v>
          </cell>
          <cell r="H144" t="str">
            <v>10/99</v>
          </cell>
          <cell r="I144" t="str">
            <v>Kinh</v>
          </cell>
          <cell r="J144" t="str">
            <v>V.07.01.03</v>
          </cell>
          <cell r="K144" t="str">
            <v>x</v>
          </cell>
          <cell r="N144">
            <v>42103</v>
          </cell>
          <cell r="O144" t="str">
            <v>BC</v>
          </cell>
          <cell r="Q144" t="str">
            <v>Th.S</v>
          </cell>
          <cell r="S144" t="str">
            <v>Tr.N</v>
          </cell>
          <cell r="U144" t="str">
            <v>12/2008 – 12/2015</v>
          </cell>
          <cell r="W144" t="str">
            <v>Chăn nuôi</v>
          </cell>
          <cell r="X144" t="str">
            <v>Khoa CNTY</v>
          </cell>
          <cell r="Y144" t="str">
            <v>Bộ môn Dược thú y</v>
          </cell>
        </row>
        <row r="145">
          <cell r="C145" t="str">
            <v>Nguyễn Mạnh Cường</v>
          </cell>
          <cell r="D145">
            <v>31042</v>
          </cell>
          <cell r="F145">
            <v>39173</v>
          </cell>
          <cell r="G145">
            <v>39173</v>
          </cell>
          <cell r="H145">
            <v>40179</v>
          </cell>
          <cell r="I145" t="str">
            <v>Kinh</v>
          </cell>
          <cell r="J145" t="str">
            <v>V.07.01.03</v>
          </cell>
          <cell r="K145" t="str">
            <v>x</v>
          </cell>
          <cell r="O145" t="str">
            <v>BC</v>
          </cell>
          <cell r="Q145" t="str">
            <v>TS</v>
          </cell>
          <cell r="S145" t="str">
            <v>Tr.N</v>
          </cell>
          <cell r="U145" t="str">
            <v>12/2014 – 12/2017</v>
          </cell>
          <cell r="W145" t="str">
            <v>thú y</v>
          </cell>
          <cell r="X145" t="str">
            <v>Khoa CNTY</v>
          </cell>
          <cell r="Y145" t="str">
            <v>Bộ môn Dược thú y</v>
          </cell>
        </row>
        <row r="146">
          <cell r="C146" t="str">
            <v>Đặng Thị Mai Lan</v>
          </cell>
          <cell r="E146">
            <v>30800</v>
          </cell>
          <cell r="F146">
            <v>39661</v>
          </cell>
          <cell r="G146">
            <v>39569</v>
          </cell>
          <cell r="H146" t="str">
            <v>08/08</v>
          </cell>
          <cell r="I146" t="str">
            <v>Tày</v>
          </cell>
          <cell r="J146" t="str">
            <v>V.07.01.03</v>
          </cell>
          <cell r="K146" t="str">
            <v>x</v>
          </cell>
          <cell r="L146" t="str">
            <v>PBM</v>
          </cell>
          <cell r="O146" t="str">
            <v>BC</v>
          </cell>
          <cell r="P146" t="str">
            <v>Việt Nam</v>
          </cell>
          <cell r="Q146" t="str">
            <v>TS</v>
          </cell>
          <cell r="S146" t="str">
            <v>Tr.N</v>
          </cell>
          <cell r="U146" t="str">
            <v>2/2012 – 2/2016</v>
          </cell>
          <cell r="W146" t="str">
            <v>Thú y</v>
          </cell>
          <cell r="X146" t="str">
            <v>Khoa CNTY</v>
          </cell>
          <cell r="Y146" t="str">
            <v>Bộ môn Thú y</v>
          </cell>
        </row>
        <row r="147">
          <cell r="C147" t="str">
            <v>Nguyễn Thu Trang</v>
          </cell>
          <cell r="E147">
            <v>30669</v>
          </cell>
          <cell r="F147">
            <v>38777</v>
          </cell>
          <cell r="G147">
            <v>38777</v>
          </cell>
          <cell r="H147" t="str">
            <v>04/09</v>
          </cell>
          <cell r="I147" t="str">
            <v>Kinh</v>
          </cell>
          <cell r="J147" t="str">
            <v>V.07.01.03</v>
          </cell>
          <cell r="K147" t="str">
            <v>x</v>
          </cell>
          <cell r="O147" t="str">
            <v>BC</v>
          </cell>
          <cell r="P147" t="str">
            <v>Việt Nam</v>
          </cell>
          <cell r="Q147" t="str">
            <v>TS</v>
          </cell>
          <cell r="S147" t="str">
            <v>Tr.N</v>
          </cell>
          <cell r="U147" t="str">
            <v>12/2013 – 12/2016</v>
          </cell>
          <cell r="W147" t="str">
            <v>Thú y</v>
          </cell>
          <cell r="X147" t="str">
            <v>Khoa CNTY</v>
          </cell>
          <cell r="Y147" t="str">
            <v>Bộ môn Thú y</v>
          </cell>
        </row>
        <row r="148">
          <cell r="C148" t="str">
            <v>La Văn Công</v>
          </cell>
          <cell r="D148">
            <v>25926</v>
          </cell>
          <cell r="F148">
            <v>34820</v>
          </cell>
          <cell r="G148">
            <v>34820</v>
          </cell>
          <cell r="H148" t="str">
            <v>7/01</v>
          </cell>
          <cell r="I148" t="str">
            <v>Tày</v>
          </cell>
          <cell r="J148" t="str">
            <v>V.07.01.03</v>
          </cell>
          <cell r="K148" t="str">
            <v>x</v>
          </cell>
          <cell r="L148" t="str">
            <v>TBM</v>
          </cell>
          <cell r="N148">
            <v>42103</v>
          </cell>
          <cell r="O148" t="str">
            <v>BC</v>
          </cell>
          <cell r="P148" t="str">
            <v>Việt Nam</v>
          </cell>
          <cell r="Q148" t="str">
            <v>TS</v>
          </cell>
          <cell r="R148">
            <v>2017</v>
          </cell>
          <cell r="S148" t="str">
            <v>Tr.N</v>
          </cell>
          <cell r="U148" t="str">
            <v>12/2009 – 12/2015</v>
          </cell>
          <cell r="W148" t="str">
            <v>Chăn nuôi</v>
          </cell>
          <cell r="X148" t="str">
            <v>Khoa CNTY</v>
          </cell>
          <cell r="Y148" t="str">
            <v>Bộ môn Thú y</v>
          </cell>
        </row>
        <row r="149">
          <cell r="C149" t="str">
            <v>Dương Thị Hồng Duyên</v>
          </cell>
          <cell r="E149">
            <v>31751</v>
          </cell>
          <cell r="F149">
            <v>41214</v>
          </cell>
          <cell r="G149">
            <v>41214</v>
          </cell>
          <cell r="I149" t="str">
            <v>Kinh</v>
          </cell>
          <cell r="J149">
            <v>15111</v>
          </cell>
          <cell r="K149" t="str">
            <v>x</v>
          </cell>
          <cell r="O149" t="str">
            <v>HĐ</v>
          </cell>
          <cell r="P149" t="str">
            <v>Việt Nam</v>
          </cell>
          <cell r="Q149" t="str">
            <v>TS</v>
          </cell>
          <cell r="R149">
            <v>2016</v>
          </cell>
          <cell r="W149" t="str">
            <v>Thú y</v>
          </cell>
          <cell r="X149" t="str">
            <v>Khoa CNTY</v>
          </cell>
          <cell r="Y149" t="str">
            <v>Bộ môn Thú y</v>
          </cell>
        </row>
        <row r="150">
          <cell r="C150" t="str">
            <v>Phạm Thị Trang</v>
          </cell>
          <cell r="E150">
            <v>31005</v>
          </cell>
          <cell r="F150">
            <v>40603</v>
          </cell>
          <cell r="G150">
            <v>40603</v>
          </cell>
          <cell r="I150" t="str">
            <v>Kinh</v>
          </cell>
          <cell r="J150" t="str">
            <v>V.07.01.03</v>
          </cell>
          <cell r="K150" t="str">
            <v>x</v>
          </cell>
          <cell r="O150" t="str">
            <v>BC</v>
          </cell>
          <cell r="P150" t="str">
            <v>Việt Nam</v>
          </cell>
          <cell r="Q150" t="str">
            <v>TS</v>
          </cell>
          <cell r="S150" t="str">
            <v>Tr.N</v>
          </cell>
          <cell r="U150" t="str">
            <v>9/2013 – 9/2016</v>
          </cell>
          <cell r="W150" t="str">
            <v>Thú y</v>
          </cell>
          <cell r="X150" t="str">
            <v>Khoa CNTY</v>
          </cell>
          <cell r="Y150" t="str">
            <v>Bộ môn Dược thú y</v>
          </cell>
        </row>
        <row r="151">
          <cell r="C151" t="str">
            <v>Nguyễn Thị Minh Thuận</v>
          </cell>
          <cell r="E151">
            <v>30028</v>
          </cell>
          <cell r="F151">
            <v>38869</v>
          </cell>
          <cell r="G151">
            <v>38869</v>
          </cell>
          <cell r="I151" t="str">
            <v>Kinh</v>
          </cell>
          <cell r="J151">
            <v>15111</v>
          </cell>
          <cell r="K151" t="str">
            <v>x</v>
          </cell>
          <cell r="O151" t="str">
            <v>HĐ</v>
          </cell>
          <cell r="Q151" t="str">
            <v>Th.S</v>
          </cell>
          <cell r="W151" t="str">
            <v>Chăn nuôi</v>
          </cell>
          <cell r="X151" t="str">
            <v>Khoa CNTY</v>
          </cell>
          <cell r="Y151" t="str">
            <v>Bộ môn Dược thú y</v>
          </cell>
        </row>
        <row r="152">
          <cell r="C152" t="str">
            <v>Nguyễn Thị Bích Đào</v>
          </cell>
          <cell r="E152">
            <v>31165</v>
          </cell>
          <cell r="G152">
            <v>39814</v>
          </cell>
          <cell r="H152">
            <v>43831</v>
          </cell>
          <cell r="I152" t="str">
            <v>Kinh</v>
          </cell>
          <cell r="J152">
            <v>15111</v>
          </cell>
          <cell r="K152" t="str">
            <v>x</v>
          </cell>
          <cell r="O152" t="str">
            <v>BC</v>
          </cell>
          <cell r="P152" t="str">
            <v>Philippines</v>
          </cell>
          <cell r="Q152" t="str">
            <v>TS</v>
          </cell>
          <cell r="S152" t="str">
            <v>NN</v>
          </cell>
          <cell r="U152" t="str">
            <v>6/2015-6/2018</v>
          </cell>
          <cell r="W152" t="str">
            <v>Thú y</v>
          </cell>
          <cell r="X152" t="str">
            <v>Khoa CNTY</v>
          </cell>
          <cell r="Y152" t="str">
            <v>Bộ môn Thú y</v>
          </cell>
        </row>
        <row r="153">
          <cell r="C153" t="str">
            <v>Bùi Ngọc Sơn</v>
          </cell>
          <cell r="D153">
            <v>30246</v>
          </cell>
          <cell r="F153">
            <v>41153</v>
          </cell>
          <cell r="G153">
            <v>41153</v>
          </cell>
          <cell r="H153">
            <v>42339</v>
          </cell>
          <cell r="I153" t="str">
            <v>Kinh</v>
          </cell>
          <cell r="J153" t="str">
            <v>V.07.01.03</v>
          </cell>
          <cell r="K153" t="str">
            <v>x</v>
          </cell>
          <cell r="O153" t="str">
            <v>BC</v>
          </cell>
          <cell r="P153" t="str">
            <v>ThS Philippines</v>
          </cell>
          <cell r="Q153" t="str">
            <v>TS</v>
          </cell>
          <cell r="W153" t="str">
            <v>Chăn nuôi</v>
          </cell>
          <cell r="X153" t="str">
            <v>Khoa CNTY</v>
          </cell>
          <cell r="Y153" t="str">
            <v>Bộ môn Chăn nuôi</v>
          </cell>
        </row>
        <row r="154">
          <cell r="C154" t="str">
            <v>Trần Thị Kim Oanh</v>
          </cell>
          <cell r="E154">
            <v>24243</v>
          </cell>
          <cell r="F154">
            <v>35309</v>
          </cell>
          <cell r="G154">
            <v>35309</v>
          </cell>
          <cell r="I154" t="str">
            <v>Kinh</v>
          </cell>
          <cell r="J154">
            <v>13095</v>
          </cell>
          <cell r="O154" t="str">
            <v>HĐ</v>
          </cell>
          <cell r="Q154" t="str">
            <v>Th.S</v>
          </cell>
          <cell r="X154" t="str">
            <v>Khoa CNTY</v>
          </cell>
          <cell r="Y154" t="str">
            <v>Bộ môn Chăn nuôi</v>
          </cell>
        </row>
        <row r="155">
          <cell r="C155" t="str">
            <v>Nguyễn Thị Thuỳ Dương</v>
          </cell>
          <cell r="E155">
            <v>33140</v>
          </cell>
          <cell r="F155">
            <v>41671</v>
          </cell>
          <cell r="G155">
            <v>41671</v>
          </cell>
          <cell r="I155" t="str">
            <v>Kinh</v>
          </cell>
          <cell r="J155" t="str">
            <v>V.07.01.03</v>
          </cell>
          <cell r="K155" t="str">
            <v>x</v>
          </cell>
          <cell r="O155" t="str">
            <v>BC</v>
          </cell>
          <cell r="P155" t="str">
            <v>Úc</v>
          </cell>
          <cell r="Q155" t="str">
            <v>Th.S</v>
          </cell>
          <cell r="W155" t="str">
            <v>Dược</v>
          </cell>
          <cell r="X155" t="str">
            <v>Khoa CNTY</v>
          </cell>
          <cell r="Y155" t="str">
            <v>Bộ môn Dược thú y</v>
          </cell>
        </row>
        <row r="156">
          <cell r="C156" t="str">
            <v>Mai Hải Hà Thu</v>
          </cell>
          <cell r="E156">
            <v>32339</v>
          </cell>
          <cell r="F156">
            <v>40817</v>
          </cell>
          <cell r="G156">
            <v>40817</v>
          </cell>
          <cell r="I156" t="str">
            <v>Kinh</v>
          </cell>
          <cell r="J156">
            <v>1003</v>
          </cell>
          <cell r="O156" t="str">
            <v>HĐ</v>
          </cell>
          <cell r="Q156" t="str">
            <v>ĐH</v>
          </cell>
          <cell r="X156" t="str">
            <v>Khoa CNTY</v>
          </cell>
          <cell r="Y156" t="str">
            <v>Bộ môn Dược thú y</v>
          </cell>
        </row>
        <row r="157">
          <cell r="C157" t="str">
            <v>Trần Nhật Thắng</v>
          </cell>
          <cell r="D157">
            <v>31707</v>
          </cell>
          <cell r="F157" t="e">
            <v>#N/A</v>
          </cell>
          <cell r="G157">
            <v>42095</v>
          </cell>
          <cell r="H157">
            <v>42339</v>
          </cell>
          <cell r="I157" t="str">
            <v>Kinh</v>
          </cell>
          <cell r="J157" t="str">
            <v>V.07.01.03</v>
          </cell>
          <cell r="K157" t="str">
            <v>x</v>
          </cell>
          <cell r="O157" t="str">
            <v>BC</v>
          </cell>
          <cell r="P157" t="str">
            <v>ĐH Cuba</v>
          </cell>
          <cell r="Q157" t="str">
            <v>Th.S</v>
          </cell>
          <cell r="W157" t="str">
            <v>Thú y</v>
          </cell>
          <cell r="X157" t="str">
            <v>Khoa CNTY</v>
          </cell>
          <cell r="Y157" t="str">
            <v>Bộ môn Thú y</v>
          </cell>
        </row>
        <row r="158">
          <cell r="C158" t="str">
            <v>Phạm Văn Hiểu</v>
          </cell>
          <cell r="D158">
            <v>29652</v>
          </cell>
          <cell r="F158">
            <v>38718</v>
          </cell>
          <cell r="G158">
            <v>38718</v>
          </cell>
          <cell r="I158" t="str">
            <v>Kinh</v>
          </cell>
          <cell r="J158">
            <v>15111</v>
          </cell>
          <cell r="O158" t="str">
            <v>HĐ</v>
          </cell>
          <cell r="Q158" t="str">
            <v>Th.S</v>
          </cell>
          <cell r="W158" t="str">
            <v>thú y</v>
          </cell>
          <cell r="X158" t="str">
            <v>Khoa CNTY</v>
          </cell>
          <cell r="Y158" t="str">
            <v>Bộ môn Dược thú y</v>
          </cell>
          <cell r="Z158" t="str">
            <v>Đi nước ngoài</v>
          </cell>
        </row>
        <row r="159">
          <cell r="C159" t="str">
            <v>Nguyễn Văn Lương</v>
          </cell>
          <cell r="D159">
            <v>30659</v>
          </cell>
          <cell r="G159">
            <v>42522</v>
          </cell>
          <cell r="I159" t="str">
            <v>Kinh</v>
          </cell>
          <cell r="J159">
            <v>13095</v>
          </cell>
          <cell r="O159" t="str">
            <v>HĐ</v>
          </cell>
          <cell r="Q159" t="str">
            <v>Th.S</v>
          </cell>
          <cell r="X159" t="str">
            <v>Khoa CNTY</v>
          </cell>
          <cell r="Y159" t="str">
            <v>Bộ môn Thú y</v>
          </cell>
        </row>
        <row r="160">
          <cell r="C160" t="str">
            <v>Trần Thị Thắm</v>
          </cell>
          <cell r="E160">
            <v>28254</v>
          </cell>
          <cell r="G160">
            <v>38718</v>
          </cell>
          <cell r="I160" t="str">
            <v>Kinh</v>
          </cell>
          <cell r="J160">
            <v>1008</v>
          </cell>
          <cell r="O160" t="str">
            <v>HĐ</v>
          </cell>
          <cell r="Q160" t="str">
            <v>TC</v>
          </cell>
          <cell r="X160" t="str">
            <v>Khoa CNTY</v>
          </cell>
          <cell r="Y160" t="str">
            <v>Bộ môn Thú y</v>
          </cell>
        </row>
        <row r="161">
          <cell r="C161" t="str">
            <v>Nguyễn Thị Lệ</v>
          </cell>
          <cell r="E161">
            <v>30618</v>
          </cell>
          <cell r="G161">
            <v>39934</v>
          </cell>
          <cell r="I161" t="str">
            <v>Kinh</v>
          </cell>
          <cell r="J161">
            <v>1003</v>
          </cell>
          <cell r="O161" t="str">
            <v>HĐ</v>
          </cell>
          <cell r="Q161" t="str">
            <v>Th.S</v>
          </cell>
          <cell r="X161" t="str">
            <v>Khoa CNTY</v>
          </cell>
          <cell r="Y161" t="str">
            <v>Bộ môn Dược thú y</v>
          </cell>
        </row>
        <row r="162">
          <cell r="C162" t="str">
            <v>Nguyễn Thị Thuỷ </v>
          </cell>
          <cell r="E162">
            <v>30135</v>
          </cell>
          <cell r="F162">
            <v>39083</v>
          </cell>
          <cell r="G162">
            <v>39083</v>
          </cell>
          <cell r="I162" t="str">
            <v>Kinh</v>
          </cell>
          <cell r="J162">
            <v>13095</v>
          </cell>
          <cell r="O162" t="str">
            <v>HĐ</v>
          </cell>
          <cell r="Q162" t="str">
            <v>ĐH</v>
          </cell>
          <cell r="X162" t="str">
            <v>Khoa CNTY</v>
          </cell>
          <cell r="Y162" t="str">
            <v>Bộ môn Thú y</v>
          </cell>
        </row>
        <row r="163">
          <cell r="C163" t="str">
            <v>Lê Thị Khánh Hoà</v>
          </cell>
          <cell r="E163">
            <v>33343</v>
          </cell>
          <cell r="G163">
            <v>42767</v>
          </cell>
          <cell r="I163" t="str">
            <v>Kinh</v>
          </cell>
          <cell r="J163">
            <v>13095</v>
          </cell>
          <cell r="O163" t="str">
            <v>HĐ</v>
          </cell>
          <cell r="Q163" t="str">
            <v>Th.S</v>
          </cell>
          <cell r="X163" t="str">
            <v>Khoa CNTY</v>
          </cell>
          <cell r="Y163" t="str">
            <v>Bộ môn Thú y</v>
          </cell>
        </row>
        <row r="164">
          <cell r="C164" t="str">
            <v>Nguyễn Thị Kim Oanh</v>
          </cell>
          <cell r="E164">
            <v>33988</v>
          </cell>
          <cell r="G164">
            <v>42795</v>
          </cell>
          <cell r="I164" t="str">
            <v>Kinh</v>
          </cell>
          <cell r="J164">
            <v>13095</v>
          </cell>
          <cell r="O164" t="str">
            <v>HĐ</v>
          </cell>
          <cell r="Q164" t="str">
            <v>ĐH</v>
          </cell>
          <cell r="X164" t="str">
            <v>Khoa CNTY</v>
          </cell>
          <cell r="Y164" t="str">
            <v>Bộ môn Chăn nuôi</v>
          </cell>
        </row>
        <row r="165">
          <cell r="C165" t="str">
            <v>Phạm Thị Phương Lan</v>
          </cell>
          <cell r="E165">
            <v>27125</v>
          </cell>
          <cell r="F165">
            <v>35186</v>
          </cell>
          <cell r="G165">
            <v>35186</v>
          </cell>
          <cell r="H165" t="str">
            <v>7/01</v>
          </cell>
          <cell r="I165" t="str">
            <v>Tày</v>
          </cell>
          <cell r="J165" t="str">
            <v>V.07.01.02</v>
          </cell>
          <cell r="K165" t="str">
            <v>x</v>
          </cell>
          <cell r="O165" t="str">
            <v>BC</v>
          </cell>
          <cell r="P165" t="str">
            <v>Việt Nam</v>
          </cell>
          <cell r="Q165" t="str">
            <v>TS</v>
          </cell>
          <cell r="R165">
            <v>2018</v>
          </cell>
          <cell r="S165" t="str">
            <v>Tr.N</v>
          </cell>
          <cell r="U165" t="str">
            <v>2010-2014</v>
          </cell>
          <cell r="W165" t="str">
            <v> Chăn nuôi động vật nông nghiệp</v>
          </cell>
          <cell r="X165" t="str">
            <v>Khoa CNTY</v>
          </cell>
          <cell r="Y165" t="str">
            <v>Bộ môn Dược thú y</v>
          </cell>
        </row>
        <row r="166">
          <cell r="C166" t="str">
            <v>Đoàn Quốc Khánh</v>
          </cell>
          <cell r="D166">
            <v>29577</v>
          </cell>
          <cell r="G166">
            <v>38231</v>
          </cell>
          <cell r="I166" t="str">
            <v>Kinh</v>
          </cell>
          <cell r="J166">
            <v>15111</v>
          </cell>
          <cell r="K166" t="str">
            <v>x</v>
          </cell>
          <cell r="O166" t="str">
            <v>HĐ</v>
          </cell>
          <cell r="P166" t="str">
            <v>Pháp</v>
          </cell>
          <cell r="Q166" t="str">
            <v>TS</v>
          </cell>
          <cell r="S166" t="str">
            <v>NN</v>
          </cell>
          <cell r="U166" t="str">
            <v>10/2014 – 10/2018</v>
          </cell>
          <cell r="W166" t="str">
            <v>NTTS</v>
          </cell>
          <cell r="X166" t="str">
            <v>Khoa CNTY</v>
          </cell>
          <cell r="Y166" t="str">
            <v>Bộ môn Chăn nuôi</v>
          </cell>
        </row>
        <row r="167">
          <cell r="C167" t="str">
            <v>KHOA KHCB</v>
          </cell>
        </row>
        <row r="168">
          <cell r="C168" t="str">
            <v>Lèng Thị Lan</v>
          </cell>
          <cell r="E168">
            <v>28948</v>
          </cell>
          <cell r="F168">
            <v>37442</v>
          </cell>
          <cell r="G168">
            <v>38733</v>
          </cell>
          <cell r="H168" t="str">
            <v>01/07</v>
          </cell>
          <cell r="I168" t="str">
            <v>Nùng</v>
          </cell>
          <cell r="J168" t="str">
            <v>V.07.01.03</v>
          </cell>
          <cell r="K168" t="str">
            <v>x</v>
          </cell>
          <cell r="L168" t="str">
            <v>Trưởng khoa</v>
          </cell>
          <cell r="O168" t="str">
            <v>BC</v>
          </cell>
          <cell r="P168" t="str">
            <v>Việt Nam</v>
          </cell>
          <cell r="Q168" t="str">
            <v>TS</v>
          </cell>
          <cell r="R168">
            <v>2015</v>
          </cell>
          <cell r="W168" t="str">
            <v>Ngữ Văn</v>
          </cell>
          <cell r="X168" t="str">
            <v>Khoa KHCB</v>
          </cell>
          <cell r="Y168" t="str">
            <v>Bộ môn Khoa học xã hội</v>
          </cell>
        </row>
        <row r="169">
          <cell r="C169" t="str">
            <v>Lành Thị Ngọc</v>
          </cell>
          <cell r="E169">
            <v>27068</v>
          </cell>
          <cell r="F169">
            <v>35065</v>
          </cell>
          <cell r="G169">
            <v>39096</v>
          </cell>
          <cell r="H169" t="str">
            <v>01/07</v>
          </cell>
          <cell r="I169" t="str">
            <v>Tày</v>
          </cell>
          <cell r="J169" t="str">
            <v>V.07.01.03</v>
          </cell>
          <cell r="K169" t="str">
            <v>x</v>
          </cell>
          <cell r="L169" t="str">
            <v>P. Trưởng khoa</v>
          </cell>
          <cell r="O169" t="str">
            <v>BC</v>
          </cell>
          <cell r="P169" t="str">
            <v>Việt Nam</v>
          </cell>
          <cell r="Q169" t="str">
            <v>TS</v>
          </cell>
          <cell r="R169">
            <v>2011</v>
          </cell>
          <cell r="W169" t="str">
            <v>Hoá học</v>
          </cell>
          <cell r="X169" t="str">
            <v>Khoa KHCB</v>
          </cell>
          <cell r="Y169" t="str">
            <v>Bộ môn Khoa học tự nhiên</v>
          </cell>
        </row>
        <row r="170">
          <cell r="C170" t="str">
            <v>Phạm Thị Thanh Vân</v>
          </cell>
          <cell r="E170">
            <v>27585</v>
          </cell>
          <cell r="F170">
            <v>0</v>
          </cell>
          <cell r="G170">
            <v>38838</v>
          </cell>
          <cell r="H170" t="str">
            <v>7/01</v>
          </cell>
          <cell r="I170" t="str">
            <v>Kinh</v>
          </cell>
          <cell r="J170" t="str">
            <v>V.07.01.03</v>
          </cell>
          <cell r="K170" t="str">
            <v>x</v>
          </cell>
          <cell r="O170" t="str">
            <v>BC</v>
          </cell>
          <cell r="Q170" t="str">
            <v>Th.S</v>
          </cell>
          <cell r="W170" t="str">
            <v>Di truyền học</v>
          </cell>
          <cell r="X170" t="str">
            <v>Khoa KHCB</v>
          </cell>
          <cell r="Y170" t="str">
            <v>Bộ môn Khoa học tự nhiên</v>
          </cell>
        </row>
        <row r="171">
          <cell r="C171" t="str">
            <v>Vũ Thị Thu Loan</v>
          </cell>
          <cell r="E171">
            <v>25360</v>
          </cell>
          <cell r="F171">
            <v>32874</v>
          </cell>
          <cell r="G171">
            <v>38961</v>
          </cell>
          <cell r="H171" t="str">
            <v>1/90</v>
          </cell>
          <cell r="I171" t="str">
            <v>Kinh</v>
          </cell>
          <cell r="J171" t="str">
            <v>V.07.01.02</v>
          </cell>
          <cell r="K171" t="str">
            <v>x</v>
          </cell>
          <cell r="O171" t="str">
            <v>BC</v>
          </cell>
          <cell r="Q171" t="str">
            <v>Th.S</v>
          </cell>
          <cell r="W171" t="str">
            <v>Giải tích</v>
          </cell>
          <cell r="X171" t="str">
            <v>Khoa KHCB</v>
          </cell>
          <cell r="Y171" t="str">
            <v>Bộ môn Khoa học tự nhiên</v>
          </cell>
        </row>
        <row r="172">
          <cell r="C172" t="str">
            <v>Đào Việt Hùng</v>
          </cell>
          <cell r="D172">
            <v>30090</v>
          </cell>
          <cell r="F172">
            <v>38961</v>
          </cell>
          <cell r="G172">
            <v>38961</v>
          </cell>
          <cell r="H172" t="str">
            <v>02/08</v>
          </cell>
          <cell r="I172" t="str">
            <v>Kinh</v>
          </cell>
          <cell r="J172" t="str">
            <v>V.07.01.03</v>
          </cell>
          <cell r="K172" t="str">
            <v>x</v>
          </cell>
          <cell r="L172" t="str">
            <v>PBM</v>
          </cell>
          <cell r="O172" t="str">
            <v>BC</v>
          </cell>
          <cell r="Q172" t="str">
            <v>Th.S</v>
          </cell>
          <cell r="S172" t="str">
            <v>Tr.N</v>
          </cell>
          <cell r="U172" t="str">
            <v> 10/2013 - 10/2017</v>
          </cell>
          <cell r="W172" t="str">
            <v>Hoá học</v>
          </cell>
          <cell r="X172" t="str">
            <v>Khoa KHCB</v>
          </cell>
          <cell r="Y172" t="str">
            <v>Bộ môn Khoa học tự nhiên</v>
          </cell>
        </row>
        <row r="173">
          <cell r="C173" t="str">
            <v>Phạm Thanh Hiếu</v>
          </cell>
          <cell r="E173">
            <v>30673</v>
          </cell>
          <cell r="F173">
            <v>39083</v>
          </cell>
          <cell r="G173">
            <v>38961</v>
          </cell>
          <cell r="H173" t="str">
            <v>01/07</v>
          </cell>
          <cell r="I173" t="str">
            <v>Kinh</v>
          </cell>
          <cell r="J173" t="str">
            <v>V.07.01.03</v>
          </cell>
          <cell r="K173" t="str">
            <v>x</v>
          </cell>
          <cell r="O173" t="str">
            <v>BC</v>
          </cell>
          <cell r="P173" t="str">
            <v>Việt Nam</v>
          </cell>
          <cell r="Q173" t="str">
            <v>TS</v>
          </cell>
          <cell r="R173">
            <v>2016</v>
          </cell>
          <cell r="S173" t="str">
            <v>Tr.N</v>
          </cell>
          <cell r="U173" t="str">
            <v> 12/2012 -12/2016</v>
          </cell>
          <cell r="W173" t="str">
            <v>Toán</v>
          </cell>
          <cell r="X173" t="str">
            <v>Khoa KHCB</v>
          </cell>
          <cell r="Y173" t="str">
            <v>Bộ môn Khoa học tự nhiên</v>
          </cell>
        </row>
        <row r="174">
          <cell r="C174" t="str">
            <v>Nguyễn Trường Giang</v>
          </cell>
          <cell r="D174">
            <v>31148</v>
          </cell>
          <cell r="F174">
            <v>39387</v>
          </cell>
          <cell r="G174">
            <v>39387</v>
          </cell>
          <cell r="H174" t="str">
            <v>04/09</v>
          </cell>
          <cell r="I174" t="str">
            <v>Kinh</v>
          </cell>
          <cell r="J174" t="str">
            <v>V.07.01.03</v>
          </cell>
          <cell r="K174" t="str">
            <v>x</v>
          </cell>
          <cell r="O174" t="str">
            <v>BC</v>
          </cell>
          <cell r="Q174" t="str">
            <v>Th.S</v>
          </cell>
          <cell r="S174" t="str">
            <v>Tr.N</v>
          </cell>
          <cell r="U174" t="str">
            <v> 12/2014 - 12/2018</v>
          </cell>
          <cell r="W174" t="str">
            <v>GDTC</v>
          </cell>
          <cell r="X174" t="str">
            <v>Khoa KHCB</v>
          </cell>
          <cell r="Y174" t="str">
            <v>Bộ môn Khoa học xã hội</v>
          </cell>
        </row>
        <row r="175">
          <cell r="C175" t="str">
            <v>Nguyễn Thị Đỗ Hương Giang</v>
          </cell>
          <cell r="E175">
            <v>32069</v>
          </cell>
          <cell r="F175">
            <v>39668</v>
          </cell>
          <cell r="G175">
            <v>39668</v>
          </cell>
          <cell r="H175" t="str">
            <v>04/09</v>
          </cell>
          <cell r="I175" t="str">
            <v>Kinh</v>
          </cell>
          <cell r="J175" t="str">
            <v>V.07.01.03</v>
          </cell>
          <cell r="K175" t="str">
            <v>x</v>
          </cell>
          <cell r="O175" t="str">
            <v>BC</v>
          </cell>
          <cell r="P175" t="str">
            <v>Việt Nam</v>
          </cell>
          <cell r="Q175" t="str">
            <v>TS</v>
          </cell>
          <cell r="S175" t="str">
            <v>Tr.N</v>
          </cell>
          <cell r="U175" t="str">
            <v> 10/2012 - 10/2016</v>
          </cell>
          <cell r="V175">
            <v>2019</v>
          </cell>
          <cell r="W175" t="str">
            <v>Xã hội học</v>
          </cell>
          <cell r="X175" t="str">
            <v>Khoa KHCB</v>
          </cell>
          <cell r="Y175" t="str">
            <v>Bộ môn Khoa học xã hội</v>
          </cell>
        </row>
        <row r="176">
          <cell r="C176" t="str">
            <v>Nguyễn Thị Thuỷ</v>
          </cell>
          <cell r="E176">
            <v>29267</v>
          </cell>
          <cell r="F176">
            <v>39101</v>
          </cell>
          <cell r="G176">
            <v>39101</v>
          </cell>
          <cell r="H176" t="str">
            <v>01/07</v>
          </cell>
          <cell r="I176" t="str">
            <v>Kinh</v>
          </cell>
          <cell r="J176" t="str">
            <v>V.07.01.03</v>
          </cell>
          <cell r="K176" t="str">
            <v>x</v>
          </cell>
          <cell r="O176" t="str">
            <v>BC</v>
          </cell>
          <cell r="Q176" t="str">
            <v>Th.S</v>
          </cell>
          <cell r="W176" t="str">
            <v>CNXH KH</v>
          </cell>
          <cell r="X176" t="str">
            <v>Khoa KHCB</v>
          </cell>
          <cell r="Y176" t="str">
            <v>Bộ môn Khoa học tự nhiên</v>
          </cell>
        </row>
        <row r="177">
          <cell r="C177" t="str">
            <v>Vi Diệu Minh</v>
          </cell>
          <cell r="E177">
            <v>30609</v>
          </cell>
          <cell r="F177">
            <v>38962</v>
          </cell>
          <cell r="G177">
            <v>38962</v>
          </cell>
          <cell r="H177" t="str">
            <v>02/08</v>
          </cell>
          <cell r="I177" t="str">
            <v>Tày</v>
          </cell>
          <cell r="J177" t="str">
            <v>V.07.01.03</v>
          </cell>
          <cell r="K177" t="str">
            <v>x</v>
          </cell>
          <cell r="O177" t="str">
            <v>BC</v>
          </cell>
          <cell r="Q177" t="str">
            <v>Th.S</v>
          </cell>
          <cell r="W177" t="str">
            <v>Giải tích</v>
          </cell>
          <cell r="X177" t="str">
            <v>Khoa KHCB</v>
          </cell>
          <cell r="Y177" t="str">
            <v>Bộ môn Khoa học tự nhiên</v>
          </cell>
        </row>
        <row r="178">
          <cell r="C178" t="str">
            <v>Mai Thị Ngọc Hà</v>
          </cell>
          <cell r="E178">
            <v>31008</v>
          </cell>
          <cell r="F178">
            <v>38930</v>
          </cell>
          <cell r="G178">
            <v>38930</v>
          </cell>
          <cell r="H178" t="str">
            <v>08/08</v>
          </cell>
          <cell r="I178" t="str">
            <v>Kinh</v>
          </cell>
          <cell r="J178" t="str">
            <v>V.07.01.03</v>
          </cell>
          <cell r="K178" t="str">
            <v>x</v>
          </cell>
          <cell r="O178" t="str">
            <v>BC</v>
          </cell>
          <cell r="Q178" t="str">
            <v>Th.S</v>
          </cell>
          <cell r="W178" t="str">
            <v>Toán ứng dụng</v>
          </cell>
          <cell r="X178" t="str">
            <v>Khoa KHCB</v>
          </cell>
          <cell r="Y178" t="str">
            <v>Bộ môn Khoa học tự nhiên</v>
          </cell>
        </row>
        <row r="179">
          <cell r="C179" t="str">
            <v>Phạm Thanh Huế</v>
          </cell>
          <cell r="E179">
            <v>30644</v>
          </cell>
          <cell r="F179">
            <v>39680</v>
          </cell>
          <cell r="G179">
            <v>39661</v>
          </cell>
          <cell r="H179" t="str">
            <v>08/08</v>
          </cell>
          <cell r="I179" t="str">
            <v>Sán Dìu</v>
          </cell>
          <cell r="J179" t="str">
            <v>V.07.01.03</v>
          </cell>
          <cell r="K179" t="str">
            <v>x</v>
          </cell>
          <cell r="O179" t="str">
            <v>BC</v>
          </cell>
          <cell r="Q179" t="str">
            <v>TS</v>
          </cell>
          <cell r="S179" t="str">
            <v>NN</v>
          </cell>
          <cell r="U179" t="str">
            <v>9/2014-9/2019</v>
          </cell>
          <cell r="W179" t="str">
            <v>Sinh học</v>
          </cell>
          <cell r="X179" t="str">
            <v>Khoa KHCB</v>
          </cell>
          <cell r="Y179" t="str">
            <v>Bộ môn Khoa học tự nhiên</v>
          </cell>
        </row>
        <row r="180">
          <cell r="C180" t="str">
            <v>Nguyễn Văn Tuân</v>
          </cell>
          <cell r="D180">
            <v>31078</v>
          </cell>
          <cell r="F180" t="e">
            <v>#N/A</v>
          </cell>
          <cell r="G180">
            <v>39722</v>
          </cell>
          <cell r="H180" t="str">
            <v>04/09</v>
          </cell>
          <cell r="I180" t="str">
            <v>Kinh</v>
          </cell>
          <cell r="J180" t="str">
            <v>V.07.01.03</v>
          </cell>
          <cell r="K180" t="str">
            <v>x</v>
          </cell>
          <cell r="O180" t="str">
            <v>BC</v>
          </cell>
          <cell r="P180" t="str">
            <v>Pháp</v>
          </cell>
          <cell r="Q180" t="str">
            <v>TS</v>
          </cell>
          <cell r="R180">
            <v>2016</v>
          </cell>
          <cell r="S180" t="str">
            <v>NN</v>
          </cell>
          <cell r="U180" t="str">
            <v>Năm 2012</v>
          </cell>
          <cell r="W180" t="str">
            <v>Sinh học</v>
          </cell>
          <cell r="X180" t="str">
            <v>Khoa KHCB</v>
          </cell>
          <cell r="Y180" t="str">
            <v>Bộ môn Khoa học tự nhiên</v>
          </cell>
          <cell r="Z180" t="str">
            <v>Đi nước ngoài</v>
          </cell>
        </row>
        <row r="181">
          <cell r="C181" t="str">
            <v>Nguyễn Khánh Quang</v>
          </cell>
          <cell r="D181">
            <v>30959</v>
          </cell>
          <cell r="F181">
            <v>40330</v>
          </cell>
          <cell r="G181">
            <v>40330</v>
          </cell>
          <cell r="H181">
            <v>40360</v>
          </cell>
          <cell r="I181" t="str">
            <v>Kinh</v>
          </cell>
          <cell r="J181" t="str">
            <v>V.07.01.03</v>
          </cell>
          <cell r="K181" t="str">
            <v>x</v>
          </cell>
          <cell r="O181" t="str">
            <v>BC</v>
          </cell>
          <cell r="Q181" t="str">
            <v>Th.S</v>
          </cell>
          <cell r="T181" t="str">
            <v>Tr.N</v>
          </cell>
          <cell r="U181" t="str">
            <v>11/2013 - 11/2015</v>
          </cell>
          <cell r="W181" t="str">
            <v>GDTC</v>
          </cell>
          <cell r="X181" t="str">
            <v>Khoa KHCB</v>
          </cell>
          <cell r="Y181" t="str">
            <v>Bộ môn Khoa học xã hội</v>
          </cell>
        </row>
        <row r="182">
          <cell r="C182" t="str">
            <v>Ngô Thị Mây Ước</v>
          </cell>
          <cell r="E182">
            <v>30468</v>
          </cell>
          <cell r="F182">
            <v>38961</v>
          </cell>
          <cell r="G182">
            <v>38961</v>
          </cell>
          <cell r="H182" t="str">
            <v>02/08</v>
          </cell>
          <cell r="I182" t="str">
            <v>Kinh</v>
          </cell>
          <cell r="J182" t="str">
            <v>V.07.01.03</v>
          </cell>
          <cell r="K182" t="str">
            <v>x</v>
          </cell>
          <cell r="O182" t="str">
            <v>BC</v>
          </cell>
          <cell r="Q182" t="str">
            <v>Th.S</v>
          </cell>
          <cell r="W182" t="str">
            <v>Triết học</v>
          </cell>
          <cell r="X182" t="str">
            <v>Khoa KHCB</v>
          </cell>
          <cell r="Y182" t="str">
            <v>Bộ môn Khoa học xã hội</v>
          </cell>
        </row>
        <row r="183">
          <cell r="C183" t="str">
            <v>Nguyễn Thị Huyền</v>
          </cell>
          <cell r="E183">
            <v>30975</v>
          </cell>
          <cell r="F183">
            <v>38961</v>
          </cell>
          <cell r="G183">
            <v>38961</v>
          </cell>
          <cell r="H183" t="str">
            <v>02/08</v>
          </cell>
          <cell r="I183" t="str">
            <v>Kinh</v>
          </cell>
          <cell r="J183" t="str">
            <v>V.07.01.03</v>
          </cell>
          <cell r="K183" t="str">
            <v>x</v>
          </cell>
          <cell r="O183" t="str">
            <v>BC</v>
          </cell>
          <cell r="Q183" t="str">
            <v>Th.S</v>
          </cell>
          <cell r="W183" t="str">
            <v>KTCT</v>
          </cell>
          <cell r="X183" t="str">
            <v>Khoa KHCB</v>
          </cell>
          <cell r="Y183" t="str">
            <v>Bộ môn Khoa học xã hội</v>
          </cell>
        </row>
        <row r="184">
          <cell r="C184" t="str">
            <v>Nguyễn Thị Thuý</v>
          </cell>
          <cell r="E184">
            <v>30561</v>
          </cell>
          <cell r="F184">
            <v>38961</v>
          </cell>
          <cell r="G184">
            <v>38961</v>
          </cell>
          <cell r="H184" t="str">
            <v>01/07</v>
          </cell>
          <cell r="I184" t="str">
            <v>Kinh</v>
          </cell>
          <cell r="J184" t="str">
            <v>V.07.01.03</v>
          </cell>
          <cell r="K184" t="str">
            <v>x</v>
          </cell>
          <cell r="O184" t="str">
            <v>BC</v>
          </cell>
          <cell r="Q184" t="str">
            <v>Th.S</v>
          </cell>
          <cell r="W184" t="str">
            <v>CNXH KH</v>
          </cell>
          <cell r="X184" t="str">
            <v>Khoa KHCB</v>
          </cell>
          <cell r="Y184" t="str">
            <v>Bộ môn Khoa học xã hội</v>
          </cell>
        </row>
        <row r="185">
          <cell r="C185" t="str">
            <v>Dương Thị Kim Huệ</v>
          </cell>
          <cell r="E185">
            <v>31009</v>
          </cell>
          <cell r="F185">
            <v>38961</v>
          </cell>
          <cell r="G185">
            <v>38961</v>
          </cell>
          <cell r="H185" t="str">
            <v>02/08</v>
          </cell>
          <cell r="I185" t="str">
            <v>Kinh</v>
          </cell>
          <cell r="J185" t="str">
            <v>V.07.01.03</v>
          </cell>
          <cell r="K185" t="str">
            <v>x</v>
          </cell>
          <cell r="L185" t="str">
            <v>PBM</v>
          </cell>
          <cell r="O185" t="str">
            <v>BC</v>
          </cell>
          <cell r="Q185" t="str">
            <v>TS</v>
          </cell>
          <cell r="S185" t="str">
            <v>Tr.N</v>
          </cell>
          <cell r="U185" t="str">
            <v>8/2015-8/2018</v>
          </cell>
          <cell r="W185" t="str">
            <v>Lịch sử đảng</v>
          </cell>
          <cell r="X185" t="str">
            <v>Khoa KHCB</v>
          </cell>
          <cell r="Y185" t="str">
            <v>Bộ môn Khoa học xã hội</v>
          </cell>
        </row>
        <row r="186">
          <cell r="C186" t="str">
            <v>Trần Thị Thuỳ Dương</v>
          </cell>
          <cell r="E186">
            <v>30852</v>
          </cell>
          <cell r="F186">
            <v>39448</v>
          </cell>
          <cell r="G186">
            <v>38961</v>
          </cell>
          <cell r="H186" t="str">
            <v>02/08</v>
          </cell>
          <cell r="I186" t="str">
            <v>Kinh</v>
          </cell>
          <cell r="J186" t="str">
            <v>V.07.01.03</v>
          </cell>
          <cell r="K186" t="str">
            <v>x</v>
          </cell>
          <cell r="O186" t="str">
            <v>BC</v>
          </cell>
          <cell r="Q186" t="str">
            <v>Th.S</v>
          </cell>
          <cell r="W186" t="str">
            <v>Hoá học</v>
          </cell>
          <cell r="X186" t="str">
            <v>Khoa KHCB</v>
          </cell>
          <cell r="Y186" t="str">
            <v>Bộ môn Khoa học tự nhiên</v>
          </cell>
        </row>
        <row r="187">
          <cell r="C187" t="str">
            <v>Nguyễn Thị Thu Hằng </v>
          </cell>
          <cell r="E187">
            <v>31042</v>
          </cell>
          <cell r="G187">
            <v>38961</v>
          </cell>
          <cell r="H187" t="str">
            <v>01/07</v>
          </cell>
          <cell r="I187" t="str">
            <v>Kinh</v>
          </cell>
          <cell r="J187" t="str">
            <v>V.07.01.03</v>
          </cell>
          <cell r="K187" t="str">
            <v>x</v>
          </cell>
          <cell r="O187" t="str">
            <v>BC</v>
          </cell>
          <cell r="Q187" t="str">
            <v>Th.S</v>
          </cell>
          <cell r="W187" t="str">
            <v> LL&amp;PPDH Vật lý</v>
          </cell>
          <cell r="X187" t="str">
            <v>Khoa KHCB</v>
          </cell>
          <cell r="Y187" t="str">
            <v>Bộ môn Khoa học tự nhiên</v>
          </cell>
        </row>
        <row r="188">
          <cell r="C188" t="str">
            <v>Mai Hoàng Đạt</v>
          </cell>
          <cell r="D188">
            <v>30331</v>
          </cell>
          <cell r="F188" t="e">
            <v>#N/A</v>
          </cell>
          <cell r="G188">
            <v>38961</v>
          </cell>
          <cell r="H188" t="str">
            <v>02/08</v>
          </cell>
          <cell r="I188" t="str">
            <v>Kinh</v>
          </cell>
          <cell r="J188" t="str">
            <v>V.07.01.03</v>
          </cell>
          <cell r="K188" t="str">
            <v>x</v>
          </cell>
          <cell r="O188" t="str">
            <v>BC</v>
          </cell>
          <cell r="Q188" t="str">
            <v>Th.S</v>
          </cell>
          <cell r="S188" t="str">
            <v>CG</v>
          </cell>
          <cell r="U188" t="str">
            <v>Năm 2013</v>
          </cell>
          <cell r="W188" t="str">
            <v>Sinh học</v>
          </cell>
          <cell r="X188" t="str">
            <v>Khoa KHCB</v>
          </cell>
          <cell r="Y188" t="str">
            <v>Bộ môn Khoa học tự nhiên</v>
          </cell>
        </row>
        <row r="189">
          <cell r="C189" t="str">
            <v>Vũ Thị Thu Lê</v>
          </cell>
          <cell r="E189">
            <v>30278</v>
          </cell>
          <cell r="F189">
            <v>39295</v>
          </cell>
          <cell r="G189">
            <v>39295</v>
          </cell>
          <cell r="H189">
            <v>40544</v>
          </cell>
          <cell r="I189" t="str">
            <v>Tày</v>
          </cell>
          <cell r="J189" t="str">
            <v>V.07.01.03</v>
          </cell>
          <cell r="K189" t="str">
            <v>x</v>
          </cell>
          <cell r="O189" t="str">
            <v>BC</v>
          </cell>
          <cell r="Q189" t="str">
            <v>Th.S</v>
          </cell>
          <cell r="W189" t="str">
            <v>Hoá học</v>
          </cell>
          <cell r="X189" t="str">
            <v>Khoa KHCB</v>
          </cell>
          <cell r="Y189" t="str">
            <v>Bộ môn Khoa học tự nhiên</v>
          </cell>
        </row>
        <row r="190">
          <cell r="C190" t="str">
            <v>Bùi Linh Phượng</v>
          </cell>
          <cell r="E190">
            <v>29439</v>
          </cell>
          <cell r="F190">
            <v>38353</v>
          </cell>
          <cell r="G190">
            <v>40940</v>
          </cell>
          <cell r="H190">
            <v>40940</v>
          </cell>
          <cell r="I190" t="str">
            <v>Kinh</v>
          </cell>
          <cell r="J190" t="str">
            <v>V.07.01.03</v>
          </cell>
          <cell r="K190" t="str">
            <v>x</v>
          </cell>
          <cell r="O190" t="str">
            <v>BC</v>
          </cell>
          <cell r="Q190" t="str">
            <v>Th.S</v>
          </cell>
          <cell r="W190" t="str">
            <v>PPLLDH</v>
          </cell>
          <cell r="X190" t="str">
            <v>Khoa KHCB</v>
          </cell>
          <cell r="Y190" t="str">
            <v>Bộ môn Khoa học tự nhiên</v>
          </cell>
        </row>
        <row r="191">
          <cell r="C191" t="str">
            <v>Vũ Hồng Thái</v>
          </cell>
          <cell r="D191">
            <v>30553</v>
          </cell>
          <cell r="F191">
            <v>39083</v>
          </cell>
          <cell r="G191">
            <v>39083</v>
          </cell>
          <cell r="I191" t="str">
            <v>Kinh</v>
          </cell>
          <cell r="J191">
            <v>15113</v>
          </cell>
          <cell r="O191" t="str">
            <v>HĐ</v>
          </cell>
          <cell r="Q191" t="str">
            <v>Th.S</v>
          </cell>
          <cell r="S191" t="str">
            <v>NN</v>
          </cell>
          <cell r="U191" t="str">
            <v>9/2014-7/2018</v>
          </cell>
          <cell r="W191" t="str">
            <v>GDTC</v>
          </cell>
          <cell r="X191" t="str">
            <v>Khoa KHCB</v>
          </cell>
          <cell r="Y191" t="str">
            <v>Bộ môn Khoa học xã hội</v>
          </cell>
          <cell r="Z191" t="str">
            <v>Đi nước ngoài</v>
          </cell>
        </row>
        <row r="192">
          <cell r="C192" t="str">
            <v>Dương Thuỳ Trang</v>
          </cell>
          <cell r="E192">
            <v>31820</v>
          </cell>
          <cell r="G192">
            <v>40087</v>
          </cell>
          <cell r="H192">
            <v>42339</v>
          </cell>
          <cell r="I192" t="str">
            <v>Tày</v>
          </cell>
          <cell r="J192" t="str">
            <v>V.07.01.03</v>
          </cell>
          <cell r="K192" t="str">
            <v>x</v>
          </cell>
          <cell r="O192" t="str">
            <v>BC</v>
          </cell>
          <cell r="Q192" t="str">
            <v>Th.S</v>
          </cell>
          <cell r="W192" t="str">
            <v>Xã hội học</v>
          </cell>
          <cell r="X192" t="str">
            <v>Khoa KHCB</v>
          </cell>
          <cell r="Y192" t="str">
            <v>Bộ môn Khoa học xã hội</v>
          </cell>
        </row>
        <row r="193">
          <cell r="C193" t="str">
            <v>Nông Thị Xuân</v>
          </cell>
          <cell r="E193">
            <v>32759</v>
          </cell>
          <cell r="F193">
            <v>40817</v>
          </cell>
          <cell r="G193">
            <v>40817</v>
          </cell>
          <cell r="H193">
            <v>42339</v>
          </cell>
          <cell r="I193" t="str">
            <v>Tày</v>
          </cell>
          <cell r="J193" t="str">
            <v>V.07.01.03</v>
          </cell>
          <cell r="K193" t="str">
            <v>x</v>
          </cell>
          <cell r="O193" t="str">
            <v>BC</v>
          </cell>
          <cell r="Q193" t="str">
            <v>Th.S</v>
          </cell>
          <cell r="W193" t="str">
            <v>HCM học</v>
          </cell>
          <cell r="X193" t="str">
            <v>Khoa KHCB</v>
          </cell>
          <cell r="Y193" t="str">
            <v>Bộ môn Khoa học xã hội</v>
          </cell>
          <cell r="Z193" t="str">
            <v>Đi nước ngoài</v>
          </cell>
        </row>
        <row r="194">
          <cell r="C194" t="str">
            <v>Bế Bích Đào</v>
          </cell>
          <cell r="E194">
            <v>31660</v>
          </cell>
          <cell r="F194">
            <v>41061</v>
          </cell>
          <cell r="G194">
            <v>41061</v>
          </cell>
          <cell r="I194" t="str">
            <v>Tày</v>
          </cell>
          <cell r="J194">
            <v>15111</v>
          </cell>
          <cell r="K194" t="str">
            <v>x</v>
          </cell>
          <cell r="O194" t="str">
            <v>HĐ</v>
          </cell>
          <cell r="Q194" t="str">
            <v>Th.S</v>
          </cell>
          <cell r="W194" t="str">
            <v>Di truyền học</v>
          </cell>
          <cell r="X194" t="str">
            <v>Khoa KHCB</v>
          </cell>
          <cell r="Y194" t="str">
            <v>Bộ môn Khoa học tự nhiên</v>
          </cell>
        </row>
        <row r="195">
          <cell r="C195" t="str">
            <v>Bùi Minh Tuấn</v>
          </cell>
          <cell r="D195">
            <v>31404</v>
          </cell>
          <cell r="F195">
            <v>39294</v>
          </cell>
          <cell r="G195">
            <v>39294</v>
          </cell>
          <cell r="H195" t="str">
            <v>08/08</v>
          </cell>
          <cell r="I195" t="str">
            <v>Kinh</v>
          </cell>
          <cell r="J195" t="str">
            <v>V.07.01.03</v>
          </cell>
          <cell r="K195" t="str">
            <v>x</v>
          </cell>
          <cell r="O195" t="str">
            <v>BC</v>
          </cell>
          <cell r="Q195" t="str">
            <v>Th.S</v>
          </cell>
          <cell r="W195" t="str">
            <v>GDTC</v>
          </cell>
          <cell r="X195" t="str">
            <v>Khoa KHCB</v>
          </cell>
          <cell r="Y195" t="str">
            <v>Bộ môn Khoa học xã hội</v>
          </cell>
        </row>
        <row r="196">
          <cell r="C196" t="str">
            <v>Nguyễn Thị Hoa</v>
          </cell>
          <cell r="E196">
            <v>32101</v>
          </cell>
          <cell r="F196">
            <v>41183</v>
          </cell>
          <cell r="G196">
            <v>41183</v>
          </cell>
          <cell r="I196" t="str">
            <v>Kinh</v>
          </cell>
          <cell r="J196" t="str">
            <v>V.07.01.03</v>
          </cell>
          <cell r="K196" t="str">
            <v>x</v>
          </cell>
          <cell r="O196" t="str">
            <v>BC</v>
          </cell>
          <cell r="Q196" t="str">
            <v>Th.S</v>
          </cell>
          <cell r="W196" t="str">
            <v>Hóa Phân tích</v>
          </cell>
          <cell r="X196" t="str">
            <v>Khoa KHCB</v>
          </cell>
          <cell r="Y196" t="str">
            <v>Bộ môn Khoa học tự nhiên</v>
          </cell>
        </row>
        <row r="197">
          <cell r="C197" t="str">
            <v>Nguyễn Thị Thu Hương  </v>
          </cell>
          <cell r="E197">
            <v>32028</v>
          </cell>
          <cell r="F197">
            <v>41974</v>
          </cell>
          <cell r="G197">
            <v>41974</v>
          </cell>
          <cell r="H197">
            <v>42339</v>
          </cell>
          <cell r="I197" t="str">
            <v>Tày</v>
          </cell>
          <cell r="J197" t="str">
            <v>V.07.01.03</v>
          </cell>
          <cell r="K197" t="str">
            <v>x</v>
          </cell>
          <cell r="O197" t="str">
            <v>BC</v>
          </cell>
          <cell r="P197" t="str">
            <v>Úc</v>
          </cell>
          <cell r="Q197" t="str">
            <v>Th.S</v>
          </cell>
          <cell r="W197" t="str">
            <v>Khoa học chăn nuôi</v>
          </cell>
          <cell r="X197" t="str">
            <v>Khoa KHCB</v>
          </cell>
          <cell r="Y197" t="str">
            <v>Bộ môn Khoa học tự nhiên</v>
          </cell>
          <cell r="Z197" t="str">
            <v>Đi nước ngoài</v>
          </cell>
        </row>
        <row r="198">
          <cell r="C198" t="str">
            <v>Nguyễn Văn Quân</v>
          </cell>
          <cell r="D198">
            <v>32565</v>
          </cell>
          <cell r="F198">
            <v>41061</v>
          </cell>
          <cell r="G198">
            <v>41061</v>
          </cell>
          <cell r="I198" t="str">
            <v>Kinh</v>
          </cell>
          <cell r="J198">
            <v>15111</v>
          </cell>
          <cell r="K198" t="str">
            <v>x</v>
          </cell>
          <cell r="O198" t="str">
            <v>HĐ</v>
          </cell>
          <cell r="P198" t="str">
            <v>Nhật Bản</v>
          </cell>
          <cell r="Q198" t="str">
            <v>TS</v>
          </cell>
          <cell r="T198" t="str">
            <v>NN</v>
          </cell>
          <cell r="U198" t="str">
            <v>9/2014-9/2016</v>
          </cell>
          <cell r="W198" t="str">
            <v>Sinh học</v>
          </cell>
          <cell r="X198" t="str">
            <v>Khoa KHCB</v>
          </cell>
          <cell r="Y198" t="str">
            <v>Bộ môn Khoa học tự nhiên</v>
          </cell>
          <cell r="Z198" t="str">
            <v>Đi nước ngoài</v>
          </cell>
        </row>
        <row r="199">
          <cell r="C199" t="str">
            <v>Nguyễn Thị Hồng Nhung</v>
          </cell>
          <cell r="E199">
            <v>32933</v>
          </cell>
          <cell r="F199" t="e">
            <v>#N/A</v>
          </cell>
          <cell r="G199">
            <v>42248</v>
          </cell>
          <cell r="I199" t="str">
            <v>Kinh</v>
          </cell>
          <cell r="J199">
            <v>15111</v>
          </cell>
          <cell r="K199" t="str">
            <v>x</v>
          </cell>
          <cell r="O199" t="str">
            <v>HĐ</v>
          </cell>
          <cell r="Q199" t="str">
            <v>Th.S</v>
          </cell>
          <cell r="W199" t="str">
            <v>Toán ứng dụng</v>
          </cell>
          <cell r="X199" t="str">
            <v>Khoa KHCB</v>
          </cell>
          <cell r="Y199" t="str">
            <v>Bộ môn Khoa học tự nhiên</v>
          </cell>
          <cell r="Z199" t="str">
            <v>Nghỉ không lương</v>
          </cell>
        </row>
        <row r="200">
          <cell r="C200" t="str">
            <v>Phạm Tùng Hương</v>
          </cell>
          <cell r="E200">
            <v>33195</v>
          </cell>
          <cell r="G200">
            <v>42401</v>
          </cell>
          <cell r="H200">
            <v>42401</v>
          </cell>
          <cell r="I200" t="str">
            <v>Tày</v>
          </cell>
          <cell r="J200" t="str">
            <v>V.07.01.03</v>
          </cell>
          <cell r="K200" t="str">
            <v>x</v>
          </cell>
          <cell r="O200" t="str">
            <v>BC</v>
          </cell>
          <cell r="Q200" t="str">
            <v>Th.S</v>
          </cell>
          <cell r="W200" t="str">
            <v> Lịch sử Đảng Cộng sản Việt Nam</v>
          </cell>
          <cell r="X200" t="str">
            <v>Khoa KHCB</v>
          </cell>
          <cell r="Y200" t="str">
            <v>Bộ môn Khoa học xã hội</v>
          </cell>
        </row>
        <row r="201">
          <cell r="C201" t="str">
            <v>Nông Thị Phương Nhung</v>
          </cell>
          <cell r="E201">
            <v>33260</v>
          </cell>
          <cell r="G201">
            <v>42491</v>
          </cell>
          <cell r="I201" t="str">
            <v>Tày</v>
          </cell>
          <cell r="J201" t="str">
            <v>V.07.01.03</v>
          </cell>
          <cell r="K201" t="str">
            <v>x</v>
          </cell>
          <cell r="O201" t="str">
            <v>BC</v>
          </cell>
          <cell r="P201" t="str">
            <v>Đài Loan</v>
          </cell>
          <cell r="Q201" t="str">
            <v>Th.S</v>
          </cell>
          <cell r="W201" t="str">
            <v>Công nghệ sinh học</v>
          </cell>
          <cell r="X201" t="str">
            <v>Khoa KHCB</v>
          </cell>
          <cell r="Y201" t="str">
            <v>Bộ môn Khoa học tự nhiên</v>
          </cell>
          <cell r="Z201" t="str">
            <v>Đi nước ngoài</v>
          </cell>
        </row>
        <row r="202">
          <cell r="C202" t="str">
            <v>Nguyễn Thị Mai</v>
          </cell>
          <cell r="E202">
            <v>29958</v>
          </cell>
          <cell r="G202">
            <v>42491</v>
          </cell>
          <cell r="I202" t="str">
            <v>Kinh</v>
          </cell>
          <cell r="J202" t="str">
            <v>V.07.01.03</v>
          </cell>
          <cell r="K202" t="str">
            <v>x</v>
          </cell>
          <cell r="O202" t="str">
            <v>BC</v>
          </cell>
          <cell r="P202" t="str">
            <v>Hàn Quốc</v>
          </cell>
          <cell r="Q202" t="str">
            <v>Th.S</v>
          </cell>
          <cell r="W202" t="str">
            <v>Hoá học</v>
          </cell>
          <cell r="X202" t="str">
            <v>Khoa KHCB</v>
          </cell>
          <cell r="Y202" t="str">
            <v>Bộ môn Khoa học tự nhiên</v>
          </cell>
        </row>
        <row r="203">
          <cell r="C203" t="str">
            <v>Nguyễn Thị Mai </v>
          </cell>
          <cell r="E203">
            <v>32044</v>
          </cell>
          <cell r="G203">
            <v>42461</v>
          </cell>
          <cell r="I203" t="str">
            <v>Kinh</v>
          </cell>
          <cell r="J203" t="str">
            <v>V.07.01.03</v>
          </cell>
          <cell r="K203" t="str">
            <v>x</v>
          </cell>
          <cell r="O203" t="str">
            <v>BC</v>
          </cell>
          <cell r="Q203" t="str">
            <v>Th.S</v>
          </cell>
          <cell r="W203" t="str">
            <v>Di truyền học</v>
          </cell>
          <cell r="X203" t="str">
            <v>Khoa KHCB</v>
          </cell>
          <cell r="Y203" t="str">
            <v>Bộ môn Khoa học tự nhiên</v>
          </cell>
          <cell r="Z203" t="str">
            <v>Đi nước ngoài</v>
          </cell>
        </row>
        <row r="204">
          <cell r="C204" t="str">
            <v>Dương Thế Hiển</v>
          </cell>
          <cell r="D204">
            <v>33095</v>
          </cell>
          <cell r="G204">
            <v>42461</v>
          </cell>
          <cell r="I204" t="str">
            <v>Kinh</v>
          </cell>
          <cell r="J204" t="str">
            <v>V.07.01.03</v>
          </cell>
          <cell r="K204" t="str">
            <v>x</v>
          </cell>
          <cell r="O204" t="str">
            <v>BC</v>
          </cell>
          <cell r="Q204" t="str">
            <v>Th.S</v>
          </cell>
          <cell r="W204" t="str">
            <v>Giáo dục thể chất</v>
          </cell>
          <cell r="X204" t="str">
            <v>Khoa KHCB</v>
          </cell>
          <cell r="Y204" t="str">
            <v>Bộ môn Khoa học xã hội</v>
          </cell>
        </row>
        <row r="205">
          <cell r="C205" t="str">
            <v>Cao Đức Minh</v>
          </cell>
          <cell r="D205">
            <v>33114</v>
          </cell>
          <cell r="G205">
            <v>42917</v>
          </cell>
          <cell r="I205" t="str">
            <v>Kinh</v>
          </cell>
          <cell r="J205">
            <v>15111</v>
          </cell>
          <cell r="K205" t="str">
            <v>x</v>
          </cell>
          <cell r="O205" t="str">
            <v>HĐ</v>
          </cell>
          <cell r="Q205" t="str">
            <v>Th.S</v>
          </cell>
          <cell r="W205" t="str">
            <v>Xã hội học</v>
          </cell>
          <cell r="X205" t="str">
            <v>Khoa KHCB</v>
          </cell>
          <cell r="Y205" t="str">
            <v>Bộ môn Khoa học xã hội</v>
          </cell>
        </row>
        <row r="206">
          <cell r="C206" t="str">
            <v>Ngô Thị Quang</v>
          </cell>
          <cell r="E206">
            <v>32730</v>
          </cell>
          <cell r="G206">
            <v>42917</v>
          </cell>
          <cell r="I206" t="str">
            <v>Kinh</v>
          </cell>
          <cell r="J206">
            <v>15111</v>
          </cell>
          <cell r="K206" t="str">
            <v>x</v>
          </cell>
          <cell r="O206" t="str">
            <v>HĐ</v>
          </cell>
          <cell r="Q206" t="str">
            <v>Th.S</v>
          </cell>
          <cell r="W206" t="str">
            <v>Lịch sử đảng</v>
          </cell>
          <cell r="X206" t="str">
            <v>Khoa KHCB</v>
          </cell>
          <cell r="Y206" t="str">
            <v>Bộ môn Khoa học xã hội</v>
          </cell>
        </row>
        <row r="207">
          <cell r="C207" t="str">
            <v>Ngô Thị Thuỳ Lương</v>
          </cell>
          <cell r="E207">
            <v>30722</v>
          </cell>
          <cell r="G207">
            <v>39569</v>
          </cell>
          <cell r="I207" t="str">
            <v>Kinh</v>
          </cell>
          <cell r="J207">
            <v>1003</v>
          </cell>
          <cell r="O207" t="str">
            <v>HĐ</v>
          </cell>
          <cell r="Q207" t="str">
            <v>ĐH</v>
          </cell>
          <cell r="X207" t="str">
            <v>Khoa KHCB</v>
          </cell>
          <cell r="Y207" t="str">
            <v>Bộ môn Khoa học xã hội</v>
          </cell>
        </row>
        <row r="208">
          <cell r="C208" t="str">
            <v>KHOA LÂM NGHIỆP</v>
          </cell>
        </row>
        <row r="209">
          <cell r="C209" t="str">
            <v>Nguyễn Văn Mạn</v>
          </cell>
          <cell r="D209">
            <v>23836</v>
          </cell>
          <cell r="F209">
            <v>33239</v>
          </cell>
          <cell r="G209">
            <v>33246</v>
          </cell>
          <cell r="H209">
            <v>33246</v>
          </cell>
          <cell r="I209" t="str">
            <v>Tày</v>
          </cell>
          <cell r="J209" t="str">
            <v>V.07.01.02</v>
          </cell>
          <cell r="K209" t="str">
            <v>x</v>
          </cell>
          <cell r="L209" t="str">
            <v>P. Trưởng khoa</v>
          </cell>
          <cell r="N209">
            <v>42037</v>
          </cell>
          <cell r="O209" t="str">
            <v>BC</v>
          </cell>
          <cell r="Q209" t="str">
            <v>Th.S</v>
          </cell>
          <cell r="S209" t="str">
            <v>Tr.N</v>
          </cell>
          <cell r="U209" t="str">
            <v>11/2012 – 11/2015</v>
          </cell>
          <cell r="W209" t="str">
            <v>Lâm nghiệp</v>
          </cell>
          <cell r="X209" t="str">
            <v>Khoa Lâm nghiệp</v>
          </cell>
          <cell r="Y209" t="str">
            <v>Bộ môn Quản lý tài nguyên rừng</v>
          </cell>
        </row>
        <row r="210">
          <cell r="C210" t="str">
            <v>Đặng Kim Tuyến</v>
          </cell>
          <cell r="E210">
            <v>23851</v>
          </cell>
          <cell r="F210">
            <v>32813</v>
          </cell>
          <cell r="G210">
            <v>32813</v>
          </cell>
          <cell r="H210">
            <v>32540</v>
          </cell>
          <cell r="I210" t="str">
            <v>Kinh</v>
          </cell>
          <cell r="J210" t="str">
            <v>V.07.01.02</v>
          </cell>
          <cell r="K210" t="str">
            <v>x</v>
          </cell>
          <cell r="L210" t="str">
            <v>P. Trưởng khoa</v>
          </cell>
          <cell r="N210">
            <v>42037</v>
          </cell>
          <cell r="O210" t="str">
            <v>BC</v>
          </cell>
          <cell r="P210" t="str">
            <v>Việt Nam</v>
          </cell>
          <cell r="Q210" t="str">
            <v>TS</v>
          </cell>
          <cell r="R210">
            <v>2012</v>
          </cell>
          <cell r="W210" t="str">
            <v>QLBVR</v>
          </cell>
          <cell r="X210" t="str">
            <v>Khoa Lâm nghiệp</v>
          </cell>
          <cell r="Y210" t="str">
            <v>Bộ môn Quản lý tài nguyên rừng</v>
          </cell>
        </row>
        <row r="211">
          <cell r="C211" t="str">
            <v>Hồ Ngọc Sơn</v>
          </cell>
          <cell r="D211">
            <v>28025</v>
          </cell>
          <cell r="F211">
            <v>36161</v>
          </cell>
          <cell r="G211">
            <v>36161</v>
          </cell>
          <cell r="H211" t="str">
            <v>8/05</v>
          </cell>
          <cell r="I211" t="str">
            <v>Kinh</v>
          </cell>
          <cell r="J211" t="str">
            <v>V.07.01.03</v>
          </cell>
          <cell r="K211" t="str">
            <v>x</v>
          </cell>
          <cell r="L211" t="str">
            <v>P. Trưởng khoa</v>
          </cell>
          <cell r="N211">
            <v>42037</v>
          </cell>
          <cell r="O211" t="str">
            <v>BC</v>
          </cell>
          <cell r="P211" t="str">
            <v>Úc</v>
          </cell>
          <cell r="Q211" t="str">
            <v>TS</v>
          </cell>
          <cell r="R211">
            <v>2012</v>
          </cell>
          <cell r="W211" t="str">
            <v>QLBVR</v>
          </cell>
          <cell r="X211" t="str">
            <v>Khoa Lâm nghiệp</v>
          </cell>
          <cell r="Y211" t="str">
            <v>Bộ môn Quản lý tài nguyên rừng</v>
          </cell>
        </row>
        <row r="212">
          <cell r="C212" t="str">
            <v>Đàm Văn Vinh</v>
          </cell>
          <cell r="D212">
            <v>22555</v>
          </cell>
          <cell r="F212">
            <v>32051</v>
          </cell>
          <cell r="G212">
            <v>32051</v>
          </cell>
          <cell r="H212" t="str">
            <v>9/79</v>
          </cell>
          <cell r="I212" t="str">
            <v>Tày</v>
          </cell>
          <cell r="J212" t="str">
            <v>V.07.01.02</v>
          </cell>
          <cell r="K212" t="str">
            <v>x</v>
          </cell>
          <cell r="N212" t="str">
            <v>15/4/2015</v>
          </cell>
          <cell r="O212" t="str">
            <v>BC</v>
          </cell>
          <cell r="P212" t="str">
            <v>Việt Nam</v>
          </cell>
          <cell r="Q212" t="str">
            <v>TS</v>
          </cell>
          <cell r="R212">
            <v>2011</v>
          </cell>
          <cell r="W212" t="str">
            <v>NLKH</v>
          </cell>
          <cell r="X212" t="str">
            <v>Khoa Lâm nghiệp</v>
          </cell>
          <cell r="Y212" t="str">
            <v>Bộ môn Lâm sinh</v>
          </cell>
        </row>
        <row r="213">
          <cell r="C213" t="str">
            <v>Trần Công Quân</v>
          </cell>
          <cell r="D213">
            <v>24050</v>
          </cell>
          <cell r="F213">
            <v>33270</v>
          </cell>
          <cell r="G213">
            <v>33290</v>
          </cell>
          <cell r="H213">
            <v>33290</v>
          </cell>
          <cell r="I213" t="str">
            <v>Kinh</v>
          </cell>
          <cell r="J213" t="str">
            <v>V.07.01.02</v>
          </cell>
          <cell r="K213" t="str">
            <v>x</v>
          </cell>
          <cell r="L213" t="str">
            <v>PBM</v>
          </cell>
          <cell r="N213" t="str">
            <v>15/4/2015</v>
          </cell>
          <cell r="O213" t="str">
            <v>BC</v>
          </cell>
          <cell r="P213" t="str">
            <v>Việt Nam</v>
          </cell>
          <cell r="Q213" t="str">
            <v>TS</v>
          </cell>
          <cell r="R213">
            <v>2012</v>
          </cell>
          <cell r="W213" t="str">
            <v>Kinh tế LN</v>
          </cell>
          <cell r="X213" t="str">
            <v>Khoa Lâm nghiệp</v>
          </cell>
          <cell r="Y213" t="str">
            <v>Bộ môn Lâm sinh</v>
          </cell>
        </row>
        <row r="214">
          <cell r="C214" t="str">
            <v>Nguyễn Công Hoan</v>
          </cell>
          <cell r="D214">
            <v>28639</v>
          </cell>
          <cell r="F214">
            <v>37104</v>
          </cell>
          <cell r="G214">
            <v>40422</v>
          </cell>
          <cell r="H214">
            <v>40422</v>
          </cell>
          <cell r="I214" t="str">
            <v>Kinh</v>
          </cell>
          <cell r="J214" t="str">
            <v>V.07.01.03</v>
          </cell>
          <cell r="K214" t="str">
            <v>x</v>
          </cell>
          <cell r="O214" t="str">
            <v>BC</v>
          </cell>
          <cell r="P214" t="str">
            <v>Việt Nam</v>
          </cell>
          <cell r="Q214" t="str">
            <v>TS</v>
          </cell>
          <cell r="R214">
            <v>2013</v>
          </cell>
          <cell r="W214" t="str">
            <v>Lâm sinh</v>
          </cell>
          <cell r="X214" t="str">
            <v>Khoa Lâm nghiệp</v>
          </cell>
          <cell r="Y214" t="str">
            <v>Bộ môn Lâm sinh</v>
          </cell>
        </row>
        <row r="215">
          <cell r="C215" t="str">
            <v>Đỗ Hoàng Chung</v>
          </cell>
          <cell r="D215">
            <v>28634</v>
          </cell>
          <cell r="F215">
            <v>37073</v>
          </cell>
          <cell r="G215">
            <v>37073</v>
          </cell>
          <cell r="H215">
            <v>39203</v>
          </cell>
          <cell r="I215" t="str">
            <v>Kinh</v>
          </cell>
          <cell r="J215" t="str">
            <v>V.07.01.03</v>
          </cell>
          <cell r="K215" t="str">
            <v>x</v>
          </cell>
          <cell r="L215" t="str">
            <v>PBM</v>
          </cell>
          <cell r="N215" t="str">
            <v>15/4/2015</v>
          </cell>
          <cell r="O215" t="str">
            <v>BC</v>
          </cell>
          <cell r="P215" t="str">
            <v>Việt Nam</v>
          </cell>
          <cell r="Q215" t="str">
            <v>TS</v>
          </cell>
          <cell r="R215">
            <v>2012</v>
          </cell>
          <cell r="W215" t="str">
            <v>Sinh thái học</v>
          </cell>
          <cell r="X215" t="str">
            <v>Khoa Lâm nghiệp</v>
          </cell>
          <cell r="Y215" t="str">
            <v>Bộ môn Quản lý tài nguyên rừng</v>
          </cell>
        </row>
        <row r="216">
          <cell r="C216" t="str">
            <v>Đặng Thị Thu Hà</v>
          </cell>
          <cell r="E216">
            <v>27643</v>
          </cell>
          <cell r="F216">
            <v>35582</v>
          </cell>
          <cell r="G216">
            <v>35582</v>
          </cell>
          <cell r="H216">
            <v>37073</v>
          </cell>
          <cell r="I216" t="str">
            <v>Kinh</v>
          </cell>
          <cell r="J216" t="str">
            <v>V.07.01.02</v>
          </cell>
          <cell r="K216" t="str">
            <v>x</v>
          </cell>
          <cell r="N216" t="str">
            <v>15/4/2015</v>
          </cell>
          <cell r="O216" t="str">
            <v>BC</v>
          </cell>
          <cell r="P216" t="str">
            <v>Việt Nam</v>
          </cell>
          <cell r="Q216" t="str">
            <v>TS</v>
          </cell>
          <cell r="S216" t="str">
            <v>Tr.N</v>
          </cell>
          <cell r="U216" t="str">
            <v>10/2013 – 10/2016</v>
          </cell>
          <cell r="W216" t="str">
            <v>Lâm sinh</v>
          </cell>
          <cell r="X216" t="str">
            <v>Khoa Lâm nghiệp</v>
          </cell>
          <cell r="Y216" t="str">
            <v>Bộ môn Lâm sinh</v>
          </cell>
        </row>
        <row r="217">
          <cell r="C217" t="str">
            <v>Phạm Thu Hà</v>
          </cell>
          <cell r="E217">
            <v>30250</v>
          </cell>
          <cell r="F217">
            <v>38558</v>
          </cell>
          <cell r="G217">
            <v>38558</v>
          </cell>
          <cell r="H217" t="str">
            <v>08/08</v>
          </cell>
          <cell r="I217" t="str">
            <v>Nùng</v>
          </cell>
          <cell r="J217" t="str">
            <v>V.07.01.03</v>
          </cell>
          <cell r="K217" t="str">
            <v>x</v>
          </cell>
          <cell r="O217" t="str">
            <v>BC</v>
          </cell>
          <cell r="Q217" t="str">
            <v>Th.S</v>
          </cell>
          <cell r="S217" t="str">
            <v>Tr.N</v>
          </cell>
          <cell r="U217" t="str">
            <v>12/2014 – 12/2018</v>
          </cell>
          <cell r="W217" t="str">
            <v>Lâm sinh</v>
          </cell>
          <cell r="X217" t="str">
            <v>Khoa Lâm nghiệp</v>
          </cell>
          <cell r="Y217" t="str">
            <v>Bộ môn Lâm sinh</v>
          </cell>
        </row>
        <row r="218">
          <cell r="C218" t="str">
            <v>Nguyễn Thị Thu Hoàn</v>
          </cell>
          <cell r="E218">
            <v>28002</v>
          </cell>
          <cell r="F218">
            <v>36069</v>
          </cell>
          <cell r="G218">
            <v>36069</v>
          </cell>
          <cell r="H218" t="str">
            <v>4/06</v>
          </cell>
          <cell r="I218" t="str">
            <v>Kinh</v>
          </cell>
          <cell r="J218" t="str">
            <v>V.07.01.03</v>
          </cell>
          <cell r="K218" t="str">
            <v>x</v>
          </cell>
          <cell r="N218" t="str">
            <v>15/4/2015</v>
          </cell>
          <cell r="O218" t="str">
            <v>BC</v>
          </cell>
          <cell r="P218" t="str">
            <v>Việt Nam</v>
          </cell>
          <cell r="Q218" t="str">
            <v>TS</v>
          </cell>
          <cell r="R218">
            <v>2015</v>
          </cell>
          <cell r="S218" t="str">
            <v>Tr.N</v>
          </cell>
          <cell r="U218" t="str">
            <v>10/2012 – 10/2015</v>
          </cell>
          <cell r="W218" t="str">
            <v>Lâm sinh</v>
          </cell>
          <cell r="X218" t="str">
            <v>Khoa Lâm nghiệp</v>
          </cell>
          <cell r="Y218" t="str">
            <v>Bộ môn Quản lý tài nguyên rừng</v>
          </cell>
        </row>
        <row r="219">
          <cell r="C219" t="str">
            <v>Lê Sỹ Hồng</v>
          </cell>
          <cell r="D219">
            <v>27529</v>
          </cell>
          <cell r="F219">
            <v>37803</v>
          </cell>
          <cell r="G219">
            <v>37803</v>
          </cell>
          <cell r="H219" t="str">
            <v>4/06</v>
          </cell>
          <cell r="I219" t="str">
            <v>Kinh</v>
          </cell>
          <cell r="J219" t="str">
            <v>V.07.01.03</v>
          </cell>
          <cell r="K219" t="str">
            <v>x</v>
          </cell>
          <cell r="O219" t="str">
            <v>BC</v>
          </cell>
          <cell r="P219" t="str">
            <v>Việt Nam</v>
          </cell>
          <cell r="Q219" t="str">
            <v>TS</v>
          </cell>
          <cell r="R219">
            <v>2015</v>
          </cell>
          <cell r="S219" t="str">
            <v>Tr.N</v>
          </cell>
          <cell r="U219" t="str">
            <v>10/2012 – 10/2015</v>
          </cell>
          <cell r="W219" t="str">
            <v>Lâm sinh</v>
          </cell>
          <cell r="X219" t="str">
            <v>Khoa Lâm nghiệp</v>
          </cell>
          <cell r="Y219" t="str">
            <v>Bộ môn Quản lý tài nguyên rừng</v>
          </cell>
        </row>
        <row r="220">
          <cell r="C220" t="str">
            <v>Nguyễn Đăng Cường</v>
          </cell>
          <cell r="D220">
            <v>31338</v>
          </cell>
          <cell r="G220">
            <v>39814</v>
          </cell>
          <cell r="H220">
            <v>39995</v>
          </cell>
          <cell r="I220" t="str">
            <v>Kinh</v>
          </cell>
          <cell r="J220" t="str">
            <v>V.07.01.03</v>
          </cell>
          <cell r="K220" t="str">
            <v>x</v>
          </cell>
          <cell r="O220" t="str">
            <v>BC</v>
          </cell>
          <cell r="P220" t="str">
            <v>Đức</v>
          </cell>
          <cell r="Q220" t="str">
            <v>TS</v>
          </cell>
          <cell r="S220" t="str">
            <v>NN</v>
          </cell>
          <cell r="U220" t="str">
            <v>12/2014 – 12/2017</v>
          </cell>
          <cell r="W220" t="str">
            <v>Lâm sinh</v>
          </cell>
          <cell r="X220" t="str">
            <v>Khoa Lâm nghiệp</v>
          </cell>
          <cell r="Y220" t="str">
            <v>Bộ môn Lâm sinh</v>
          </cell>
        </row>
        <row r="221">
          <cell r="C221" t="str">
            <v>Trần Đức Thiện</v>
          </cell>
          <cell r="D221">
            <v>30181</v>
          </cell>
          <cell r="F221" t="e">
            <v>#N/A</v>
          </cell>
          <cell r="G221">
            <v>38777</v>
          </cell>
          <cell r="H221">
            <v>39995</v>
          </cell>
          <cell r="I221" t="str">
            <v>Kinh</v>
          </cell>
          <cell r="J221" t="str">
            <v>V.07.01.03</v>
          </cell>
          <cell r="K221" t="str">
            <v>x</v>
          </cell>
          <cell r="O221" t="str">
            <v>BC</v>
          </cell>
          <cell r="P221" t="str">
            <v>Úc</v>
          </cell>
          <cell r="Q221" t="str">
            <v>Th.S</v>
          </cell>
          <cell r="S221" t="str">
            <v>NN</v>
          </cell>
          <cell r="U221" t="str">
            <v>11/6/2012 – 16/7/2016</v>
          </cell>
          <cell r="W221" t="str">
            <v>Lâm sinh</v>
          </cell>
          <cell r="X221" t="str">
            <v>Khoa Lâm nghiệp</v>
          </cell>
          <cell r="Y221" t="str">
            <v>Bộ môn Quản lý tài nguyên rừng</v>
          </cell>
        </row>
        <row r="222">
          <cell r="C222" t="str">
            <v>Nguyễn Thị Thoa</v>
          </cell>
          <cell r="E222">
            <v>28096</v>
          </cell>
          <cell r="F222">
            <v>36495</v>
          </cell>
          <cell r="G222">
            <v>36495</v>
          </cell>
          <cell r="H222" t="str">
            <v>01/07</v>
          </cell>
          <cell r="I222" t="str">
            <v>Kinh</v>
          </cell>
          <cell r="J222" t="str">
            <v>V.07.01.03</v>
          </cell>
          <cell r="K222" t="str">
            <v>x</v>
          </cell>
          <cell r="L222" t="str">
            <v>TBM</v>
          </cell>
          <cell r="N222" t="str">
            <v>15/4/2015</v>
          </cell>
          <cell r="O222" t="str">
            <v>BC</v>
          </cell>
          <cell r="P222" t="str">
            <v>Việt Nam</v>
          </cell>
          <cell r="Q222" t="str">
            <v>TS</v>
          </cell>
          <cell r="R222">
            <v>2015</v>
          </cell>
          <cell r="W222" t="str">
            <v>Lâm sinh</v>
          </cell>
          <cell r="X222" t="str">
            <v>Khoa Lâm nghiệp</v>
          </cell>
          <cell r="Y222" t="str">
            <v>Bộ môn Quản lý tài nguyên rừng</v>
          </cell>
        </row>
        <row r="223">
          <cell r="C223" t="str">
            <v>Đào Hồng Thuận</v>
          </cell>
          <cell r="E223">
            <v>29485</v>
          </cell>
          <cell r="F223">
            <v>37622</v>
          </cell>
          <cell r="G223">
            <v>37622</v>
          </cell>
          <cell r="H223" t="str">
            <v>02/08</v>
          </cell>
          <cell r="I223" t="str">
            <v>Kinh</v>
          </cell>
          <cell r="J223" t="str">
            <v>V.07.01.03</v>
          </cell>
          <cell r="K223" t="str">
            <v>x</v>
          </cell>
          <cell r="O223" t="str">
            <v>BC</v>
          </cell>
          <cell r="Q223" t="str">
            <v>Th.S</v>
          </cell>
          <cell r="W223" t="str">
            <v>Lâm sinh</v>
          </cell>
          <cell r="X223" t="str">
            <v>Khoa Lâm nghiệp</v>
          </cell>
          <cell r="Y223" t="str">
            <v>Bộ môn Lâm sinh</v>
          </cell>
        </row>
        <row r="224">
          <cell r="C224" t="str">
            <v>Dương Văn Đoàn</v>
          </cell>
          <cell r="D224">
            <v>31419</v>
          </cell>
          <cell r="F224">
            <v>37622</v>
          </cell>
          <cell r="G224">
            <v>39722</v>
          </cell>
          <cell r="H224">
            <v>40179</v>
          </cell>
          <cell r="I224" t="str">
            <v>Kinh</v>
          </cell>
          <cell r="J224" t="str">
            <v>V.07.01.03</v>
          </cell>
          <cell r="K224" t="str">
            <v>x</v>
          </cell>
          <cell r="O224" t="str">
            <v>BC</v>
          </cell>
          <cell r="P224" t="str">
            <v>Nhật Bản</v>
          </cell>
          <cell r="Q224" t="str">
            <v>TS</v>
          </cell>
          <cell r="S224" t="str">
            <v>NN</v>
          </cell>
          <cell r="U224" t="str">
            <v>10/2015-10/2018</v>
          </cell>
          <cell r="W224" t="str">
            <v>Lâm sinh</v>
          </cell>
          <cell r="X224" t="str">
            <v>Khoa Lâm nghiệp</v>
          </cell>
          <cell r="Y224" t="str">
            <v>Bộ môn Lâm sinh</v>
          </cell>
        </row>
        <row r="225">
          <cell r="C225" t="str">
            <v>Trịnh Quang Huy</v>
          </cell>
          <cell r="D225">
            <v>30741</v>
          </cell>
          <cell r="F225">
            <v>39222</v>
          </cell>
          <cell r="G225">
            <v>39222</v>
          </cell>
          <cell r="H225">
            <v>41214</v>
          </cell>
          <cell r="I225" t="str">
            <v>Tày</v>
          </cell>
          <cell r="J225">
            <v>13095</v>
          </cell>
          <cell r="O225" t="str">
            <v>BC</v>
          </cell>
          <cell r="P225" t="str">
            <v>Philippines</v>
          </cell>
          <cell r="Q225" t="str">
            <v>Th.S</v>
          </cell>
          <cell r="W225" t="str">
            <v>Lâm sinh</v>
          </cell>
          <cell r="X225" t="str">
            <v>Khoa Lâm nghiệp</v>
          </cell>
          <cell r="Y225" t="str">
            <v>Bộ môn Quản lý tài nguyên rừng</v>
          </cell>
        </row>
        <row r="226">
          <cell r="C226" t="str">
            <v>Nguyễn Việt Hưng</v>
          </cell>
          <cell r="D226">
            <v>29976</v>
          </cell>
          <cell r="F226">
            <v>38881</v>
          </cell>
          <cell r="G226">
            <v>38881</v>
          </cell>
          <cell r="H226" t="str">
            <v>02/08</v>
          </cell>
          <cell r="I226" t="str">
            <v>Kinh</v>
          </cell>
          <cell r="J226" t="str">
            <v>V.07.01.03</v>
          </cell>
          <cell r="K226" t="str">
            <v>x</v>
          </cell>
          <cell r="O226" t="str">
            <v>BC</v>
          </cell>
          <cell r="Q226" t="str">
            <v>Th.S</v>
          </cell>
          <cell r="S226" t="str">
            <v>Tr.N</v>
          </cell>
          <cell r="U226" t="str">
            <v>8/2015-8/2018</v>
          </cell>
          <cell r="W226" t="str">
            <v>Máy, thiết bị và công nghệ bảo quản gỗ giấy</v>
          </cell>
          <cell r="X226" t="str">
            <v>Khoa Lâm nghiệp</v>
          </cell>
          <cell r="Y226" t="str">
            <v>Bộ môn Lâm sinh</v>
          </cell>
        </row>
        <row r="227">
          <cell r="C227" t="str">
            <v>Nguyễn Thị Tuyên</v>
          </cell>
          <cell r="E227">
            <v>29963</v>
          </cell>
          <cell r="F227">
            <v>39136</v>
          </cell>
          <cell r="G227">
            <v>39136</v>
          </cell>
          <cell r="H227" t="str">
            <v>02/08</v>
          </cell>
          <cell r="I227" t="str">
            <v>Kinh</v>
          </cell>
          <cell r="J227" t="str">
            <v>V.07.01.03</v>
          </cell>
          <cell r="K227" t="str">
            <v>x</v>
          </cell>
          <cell r="O227" t="str">
            <v>BC</v>
          </cell>
          <cell r="Q227" t="str">
            <v>Th.S</v>
          </cell>
          <cell r="W227" t="str">
            <v>Máy, thiết bị và công nghệ bảo quản gỗ giấy</v>
          </cell>
          <cell r="X227" t="str">
            <v>Khoa Lâm nghiệp</v>
          </cell>
          <cell r="Y227" t="str">
            <v>Bộ môn Lâm sinh</v>
          </cell>
        </row>
        <row r="228">
          <cell r="C228" t="str">
            <v>La Thu Phương</v>
          </cell>
          <cell r="E228">
            <v>30788</v>
          </cell>
          <cell r="F228">
            <v>40498</v>
          </cell>
          <cell r="G228">
            <v>40498</v>
          </cell>
          <cell r="H228">
            <v>41791</v>
          </cell>
          <cell r="I228" t="str">
            <v>Sán Dìu</v>
          </cell>
          <cell r="J228" t="str">
            <v>V.07.01.03</v>
          </cell>
          <cell r="K228" t="str">
            <v>x</v>
          </cell>
          <cell r="O228" t="str">
            <v>BC</v>
          </cell>
          <cell r="P228" t="str">
            <v>Philippines</v>
          </cell>
          <cell r="Q228" t="str">
            <v>Th.S</v>
          </cell>
          <cell r="W228" t="str">
            <v>Lâm sinh</v>
          </cell>
          <cell r="X228" t="str">
            <v>Khoa Lâm nghiệp</v>
          </cell>
          <cell r="Y228" t="str">
            <v>Bộ môn Lâm sinh</v>
          </cell>
        </row>
        <row r="229">
          <cell r="C229" t="str">
            <v>Trương Quốc Hưng</v>
          </cell>
          <cell r="D229">
            <v>31727</v>
          </cell>
          <cell r="G229">
            <v>40179</v>
          </cell>
          <cell r="I229" t="str">
            <v>Kinh</v>
          </cell>
          <cell r="J229">
            <v>15111</v>
          </cell>
          <cell r="K229" t="str">
            <v>x</v>
          </cell>
          <cell r="O229" t="str">
            <v>HĐ</v>
          </cell>
          <cell r="Q229" t="str">
            <v>Th.S</v>
          </cell>
          <cell r="W229" t="str">
            <v>Lâm sinh</v>
          </cell>
          <cell r="X229" t="str">
            <v>Khoa Lâm nghiệp</v>
          </cell>
          <cell r="Y229" t="str">
            <v>Bộ môn Quản lý tài nguyên rừng</v>
          </cell>
        </row>
        <row r="230">
          <cell r="C230" t="str">
            <v>Lục Văn Cường</v>
          </cell>
          <cell r="D230">
            <v>29891</v>
          </cell>
          <cell r="F230">
            <v>41821</v>
          </cell>
          <cell r="G230">
            <v>41821</v>
          </cell>
          <cell r="I230" t="str">
            <v>Nùng</v>
          </cell>
          <cell r="J230">
            <v>15111</v>
          </cell>
          <cell r="K230" t="str">
            <v>x</v>
          </cell>
          <cell r="O230" t="str">
            <v>HĐ</v>
          </cell>
          <cell r="Q230" t="str">
            <v>Th.S</v>
          </cell>
          <cell r="W230" t="str">
            <v>Lâm sinh</v>
          </cell>
          <cell r="X230" t="str">
            <v>Khoa Lâm nghiệp</v>
          </cell>
          <cell r="Y230" t="str">
            <v>Bộ môn Lâm sinh</v>
          </cell>
        </row>
        <row r="231">
          <cell r="C231" t="str">
            <v>Phạm Đức Chính</v>
          </cell>
          <cell r="D231">
            <v>32340</v>
          </cell>
          <cell r="G231">
            <v>42491</v>
          </cell>
          <cell r="I231" t="str">
            <v>Kinh</v>
          </cell>
          <cell r="J231">
            <v>15111</v>
          </cell>
          <cell r="K231" t="str">
            <v>x</v>
          </cell>
          <cell r="O231" t="str">
            <v>HĐ</v>
          </cell>
          <cell r="Q231" t="str">
            <v>Th.S</v>
          </cell>
          <cell r="W231" t="str">
            <v>Lâm học</v>
          </cell>
          <cell r="X231" t="str">
            <v>Khoa Lâm nghiệp</v>
          </cell>
          <cell r="Y231" t="str">
            <v>Bộ môn Lâm sinh</v>
          </cell>
        </row>
        <row r="232">
          <cell r="C232" t="str">
            <v>Nguyễn Thị Thu Hiền</v>
          </cell>
          <cell r="E232">
            <v>29901</v>
          </cell>
          <cell r="F232">
            <v>38473</v>
          </cell>
          <cell r="G232">
            <v>38473</v>
          </cell>
          <cell r="H232" t="str">
            <v>02/08</v>
          </cell>
          <cell r="I232" t="str">
            <v>Kinh</v>
          </cell>
          <cell r="J232" t="str">
            <v>V.07.01.03</v>
          </cell>
          <cell r="K232" t="str">
            <v>x</v>
          </cell>
          <cell r="O232" t="str">
            <v>BC</v>
          </cell>
          <cell r="P232" t="str">
            <v>Việt Nam</v>
          </cell>
          <cell r="Q232" t="str">
            <v>TS</v>
          </cell>
          <cell r="R232">
            <v>2014</v>
          </cell>
          <cell r="S232" t="str">
            <v>Tr.N</v>
          </cell>
          <cell r="U232">
            <v>0</v>
          </cell>
          <cell r="W232" t="str">
            <v>Lâm nghiệp</v>
          </cell>
          <cell r="X232" t="str">
            <v>Khoa Lâm nghiệp</v>
          </cell>
          <cell r="Y232" t="str">
            <v>Bộ môn Quản lý tài nguyên rừng</v>
          </cell>
        </row>
        <row r="233">
          <cell r="C233" t="str">
            <v>Tạ Ngọc Thảo</v>
          </cell>
          <cell r="E233">
            <v>31226</v>
          </cell>
          <cell r="G233">
            <v>40461</v>
          </cell>
          <cell r="I233" t="str">
            <v>Kinh</v>
          </cell>
          <cell r="J233">
            <v>13095</v>
          </cell>
          <cell r="O233" t="str">
            <v>HĐ</v>
          </cell>
          <cell r="Q233" t="str">
            <v>Th.S</v>
          </cell>
          <cell r="X233" t="str">
            <v>Khoa Lâm nghiệp</v>
          </cell>
          <cell r="Y233" t="str">
            <v>Bộ môn Lâm sinh</v>
          </cell>
        </row>
        <row r="234">
          <cell r="C234" t="str">
            <v>Nguyễn Thanh Tiến</v>
          </cell>
          <cell r="D234">
            <v>27764</v>
          </cell>
          <cell r="F234">
            <v>36495</v>
          </cell>
          <cell r="G234">
            <v>36495</v>
          </cell>
          <cell r="H234" t="str">
            <v>4/06</v>
          </cell>
          <cell r="I234" t="str">
            <v>Kinh</v>
          </cell>
          <cell r="J234" t="str">
            <v>V.07.01.03</v>
          </cell>
          <cell r="K234" t="str">
            <v>x</v>
          </cell>
          <cell r="L234" t="str">
            <v>TBM</v>
          </cell>
          <cell r="N234" t="str">
            <v>17/4/2015</v>
          </cell>
          <cell r="O234" t="str">
            <v>BC</v>
          </cell>
          <cell r="P234" t="str">
            <v>Việt Nam</v>
          </cell>
          <cell r="Q234" t="str">
            <v>TS</v>
          </cell>
          <cell r="R234">
            <v>2012</v>
          </cell>
          <cell r="W234" t="str">
            <v>Lâm sinh</v>
          </cell>
          <cell r="X234" t="str">
            <v>Khoa Lâm nghiệp</v>
          </cell>
          <cell r="Y234" t="str">
            <v>Bộ môn Lâm sinh</v>
          </cell>
        </row>
        <row r="235">
          <cell r="C235" t="str">
            <v>KHOA NÔNG HỌC</v>
          </cell>
        </row>
        <row r="236">
          <cell r="C236" t="str">
            <v>Nguyễn Viết Hưng</v>
          </cell>
          <cell r="D236">
            <v>27252</v>
          </cell>
          <cell r="F236">
            <v>35278</v>
          </cell>
          <cell r="G236">
            <v>35278</v>
          </cell>
          <cell r="H236" t="str">
            <v>7/01</v>
          </cell>
          <cell r="I236" t="str">
            <v>Kinh</v>
          </cell>
          <cell r="J236" t="str">
            <v>V.07.01.01</v>
          </cell>
          <cell r="K236" t="str">
            <v>x</v>
          </cell>
          <cell r="L236" t="str">
            <v>Trưởng khoa</v>
          </cell>
          <cell r="O236" t="str">
            <v>BC</v>
          </cell>
          <cell r="P236" t="str">
            <v>Việt Nam</v>
          </cell>
          <cell r="Q236" t="str">
            <v>PGS.TS</v>
          </cell>
          <cell r="R236">
            <v>2012</v>
          </cell>
          <cell r="W236" t="str">
            <v>Trổng trọt</v>
          </cell>
          <cell r="X236" t="str">
            <v>Khoa Nông học</v>
          </cell>
          <cell r="Y236" t="str">
            <v>Bộ môn Bảo vệ thực vật</v>
          </cell>
        </row>
        <row r="237">
          <cell r="C237" t="str">
            <v>Nguyễn Thị Lân</v>
          </cell>
          <cell r="E237">
            <v>23935</v>
          </cell>
          <cell r="F237">
            <v>34820</v>
          </cell>
          <cell r="G237">
            <v>34820</v>
          </cell>
          <cell r="H237">
            <v>35916</v>
          </cell>
          <cell r="I237" t="str">
            <v>Kinh</v>
          </cell>
          <cell r="J237" t="str">
            <v>V.07.01.01</v>
          </cell>
          <cell r="K237" t="str">
            <v>x</v>
          </cell>
          <cell r="L237" t="str">
            <v>P. Trưởng khoa</v>
          </cell>
          <cell r="O237" t="str">
            <v>BC</v>
          </cell>
          <cell r="P237" t="str">
            <v>Việt Nam</v>
          </cell>
          <cell r="Q237" t="str">
            <v>PGS.TS</v>
          </cell>
          <cell r="R237">
            <v>2017</v>
          </cell>
          <cell r="W237" t="str">
            <v>Trổng trọt</v>
          </cell>
          <cell r="X237" t="str">
            <v>Khoa Nông học</v>
          </cell>
          <cell r="Y237" t="str">
            <v>Bộ môn Nông nghiệp công nghệ cao</v>
          </cell>
        </row>
        <row r="238">
          <cell r="C238" t="str">
            <v>Lưu Thị Xuyến</v>
          </cell>
          <cell r="E238">
            <v>24627</v>
          </cell>
          <cell r="F238">
            <v>34213</v>
          </cell>
          <cell r="G238">
            <v>34213</v>
          </cell>
          <cell r="H238" t="str">
            <v>10/99</v>
          </cell>
          <cell r="I238" t="str">
            <v>Sán Dìu</v>
          </cell>
          <cell r="J238" t="str">
            <v>V.07.01.02</v>
          </cell>
          <cell r="K238" t="str">
            <v>x</v>
          </cell>
          <cell r="L238" t="str">
            <v>P. Trưởng khoa</v>
          </cell>
          <cell r="O238" t="str">
            <v>BC</v>
          </cell>
          <cell r="P238" t="str">
            <v>Việt Nam</v>
          </cell>
          <cell r="Q238" t="str">
            <v>TS</v>
          </cell>
          <cell r="R238">
            <v>2011</v>
          </cell>
          <cell r="W238" t="str">
            <v>Trổng trọt</v>
          </cell>
          <cell r="X238" t="str">
            <v>Khoa Nông học</v>
          </cell>
          <cell r="Y238" t="str">
            <v>Bộ môn Khoa học cây trồng</v>
          </cell>
        </row>
        <row r="239">
          <cell r="C239" t="str">
            <v>Phan Thị Vân</v>
          </cell>
          <cell r="E239">
            <v>23933</v>
          </cell>
          <cell r="F239">
            <v>33025</v>
          </cell>
          <cell r="G239" t="str">
            <v>6/90</v>
          </cell>
          <cell r="H239" t="str">
            <v>6/90</v>
          </cell>
          <cell r="I239" t="str">
            <v>Kinh</v>
          </cell>
          <cell r="J239" t="str">
            <v>V.07.01.02</v>
          </cell>
          <cell r="K239" t="str">
            <v>x</v>
          </cell>
          <cell r="O239" t="str">
            <v>BC</v>
          </cell>
          <cell r="P239" t="str">
            <v>Việt Nam</v>
          </cell>
          <cell r="Q239" t="str">
            <v>TS</v>
          </cell>
          <cell r="R239">
            <v>2005</v>
          </cell>
          <cell r="W239" t="str">
            <v>Trổng trọt</v>
          </cell>
          <cell r="X239" t="str">
            <v>Khoa Nông học</v>
          </cell>
          <cell r="Y239" t="str">
            <v>Bộ môn Khoa học cây trồng</v>
          </cell>
        </row>
        <row r="240">
          <cell r="C240" t="str">
            <v>Bùi Lan Anh</v>
          </cell>
          <cell r="E240">
            <v>26959</v>
          </cell>
          <cell r="F240">
            <v>35217</v>
          </cell>
          <cell r="G240">
            <v>35217</v>
          </cell>
          <cell r="H240">
            <v>38139</v>
          </cell>
          <cell r="I240" t="str">
            <v>Kinh</v>
          </cell>
          <cell r="J240" t="str">
            <v>V.07.01.03</v>
          </cell>
          <cell r="K240" t="str">
            <v>x</v>
          </cell>
          <cell r="O240" t="str">
            <v>BC</v>
          </cell>
          <cell r="P240" t="str">
            <v>Việt Nam</v>
          </cell>
          <cell r="Q240" t="str">
            <v>TS</v>
          </cell>
          <cell r="R240">
            <v>2010</v>
          </cell>
          <cell r="W240" t="str">
            <v>Trồng trọt</v>
          </cell>
          <cell r="X240" t="str">
            <v>Khoa Nông học</v>
          </cell>
          <cell r="Y240" t="str">
            <v>Bộ môn Bảo vệ thực vật</v>
          </cell>
        </row>
        <row r="241">
          <cell r="C241" t="str">
            <v>Nguyễn Minh Tuấn</v>
          </cell>
          <cell r="D241">
            <v>28780</v>
          </cell>
          <cell r="F241">
            <v>38353</v>
          </cell>
          <cell r="G241">
            <v>38353</v>
          </cell>
          <cell r="H241" t="str">
            <v>4/06</v>
          </cell>
          <cell r="I241" t="str">
            <v>Kinh</v>
          </cell>
          <cell r="J241" t="str">
            <v>V.07.01.03</v>
          </cell>
          <cell r="K241" t="str">
            <v>x</v>
          </cell>
          <cell r="L241" t="str">
            <v>TBM</v>
          </cell>
          <cell r="N241">
            <v>42653</v>
          </cell>
          <cell r="O241" t="str">
            <v>BC</v>
          </cell>
          <cell r="P241" t="str">
            <v>Đài Loan</v>
          </cell>
          <cell r="Q241" t="str">
            <v>TS</v>
          </cell>
          <cell r="R241">
            <v>2013</v>
          </cell>
          <cell r="W241" t="str">
            <v>Trồng trọt</v>
          </cell>
          <cell r="X241" t="str">
            <v>Khoa Nông học</v>
          </cell>
          <cell r="Y241" t="str">
            <v>Bộ môn Bảo vệ thực vật</v>
          </cell>
        </row>
        <row r="242">
          <cell r="C242" t="str">
            <v>Dương Trung Dũng</v>
          </cell>
          <cell r="D242">
            <v>27259</v>
          </cell>
          <cell r="F242">
            <v>36100</v>
          </cell>
          <cell r="G242">
            <v>36100</v>
          </cell>
          <cell r="H242" t="str">
            <v>4/06</v>
          </cell>
          <cell r="I242" t="str">
            <v>Kinh</v>
          </cell>
          <cell r="J242" t="str">
            <v>V.07.01.02</v>
          </cell>
          <cell r="K242" t="str">
            <v>x</v>
          </cell>
          <cell r="L242" t="str">
            <v>TBM</v>
          </cell>
          <cell r="N242">
            <v>42653</v>
          </cell>
          <cell r="O242" t="str">
            <v>BC</v>
          </cell>
          <cell r="P242" t="str">
            <v>Việt Nam</v>
          </cell>
          <cell r="Q242" t="str">
            <v>TS</v>
          </cell>
          <cell r="R242">
            <v>2010</v>
          </cell>
          <cell r="W242" t="str">
            <v>Trổng trọt</v>
          </cell>
          <cell r="X242" t="str">
            <v>Khoa Nông học</v>
          </cell>
          <cell r="Y242" t="str">
            <v>Bộ môn Khoa học cây trồng</v>
          </cell>
        </row>
        <row r="243">
          <cell r="C243" t="str">
            <v>Đặng Thị Tố Nga</v>
          </cell>
          <cell r="E243">
            <v>27128</v>
          </cell>
          <cell r="F243" t="e">
            <v>#N/A</v>
          </cell>
          <cell r="G243">
            <v>35339</v>
          </cell>
          <cell r="H243" t="str">
            <v>08/08</v>
          </cell>
          <cell r="I243" t="str">
            <v>Tày</v>
          </cell>
          <cell r="J243" t="str">
            <v>V.07.01.02</v>
          </cell>
          <cell r="K243" t="str">
            <v>x</v>
          </cell>
          <cell r="L243" t="str">
            <v>PBM</v>
          </cell>
          <cell r="N243">
            <v>42653</v>
          </cell>
          <cell r="O243" t="str">
            <v>BC</v>
          </cell>
          <cell r="P243" t="str">
            <v>Việt Nam</v>
          </cell>
          <cell r="Q243" t="str">
            <v>TS</v>
          </cell>
          <cell r="R243">
            <v>2011</v>
          </cell>
          <cell r="W243" t="str">
            <v>Trổng trọt</v>
          </cell>
          <cell r="X243" t="str">
            <v>Khoa Nông học</v>
          </cell>
          <cell r="Y243" t="str">
            <v>Bộ môn Nông nghiệp công nghệ cao</v>
          </cell>
        </row>
        <row r="244">
          <cell r="C244" t="str">
            <v>Phạm Văn Ngọc</v>
          </cell>
          <cell r="D244">
            <v>26628</v>
          </cell>
          <cell r="F244" t="e">
            <v>#N/A</v>
          </cell>
          <cell r="G244">
            <v>39022</v>
          </cell>
          <cell r="H244">
            <v>34745</v>
          </cell>
          <cell r="I244" t="str">
            <v>Kinh</v>
          </cell>
          <cell r="J244" t="str">
            <v>V.07.01.03</v>
          </cell>
          <cell r="K244" t="str">
            <v>x</v>
          </cell>
          <cell r="O244" t="str">
            <v>BC</v>
          </cell>
          <cell r="P244" t="str">
            <v>Việt Nam</v>
          </cell>
          <cell r="Q244" t="str">
            <v>TS</v>
          </cell>
          <cell r="R244">
            <v>2013</v>
          </cell>
          <cell r="W244" t="str">
            <v>Di truyền </v>
          </cell>
          <cell r="X244" t="str">
            <v>Khoa Nông học</v>
          </cell>
          <cell r="Y244" t="str">
            <v>Bộ môn Khoa học cây trồng</v>
          </cell>
        </row>
        <row r="245">
          <cell r="C245" t="str">
            <v>Lương Thị Kim Oanh</v>
          </cell>
          <cell r="E245">
            <v>23973</v>
          </cell>
          <cell r="F245">
            <v>34790</v>
          </cell>
          <cell r="G245">
            <v>34790</v>
          </cell>
          <cell r="H245" t="str">
            <v>10/99</v>
          </cell>
          <cell r="I245" t="str">
            <v>Tày</v>
          </cell>
          <cell r="J245" t="str">
            <v>V.07.01.03</v>
          </cell>
          <cell r="K245" t="str">
            <v>x</v>
          </cell>
          <cell r="O245" t="str">
            <v>BC</v>
          </cell>
          <cell r="Q245" t="str">
            <v>Th.S</v>
          </cell>
          <cell r="W245" t="str">
            <v>Trổng trọt</v>
          </cell>
          <cell r="X245" t="str">
            <v>Khoa Nông học</v>
          </cell>
          <cell r="Y245" t="str">
            <v>Bộ môn Nông nghiệp công nghệ cao</v>
          </cell>
        </row>
        <row r="246">
          <cell r="C246" t="str">
            <v>Trần Đình Hà</v>
          </cell>
          <cell r="D246">
            <v>28408</v>
          </cell>
          <cell r="F246">
            <v>38108</v>
          </cell>
          <cell r="G246">
            <v>38108</v>
          </cell>
          <cell r="H246" t="str">
            <v>02/08</v>
          </cell>
          <cell r="I246" t="str">
            <v>Kinh</v>
          </cell>
          <cell r="J246" t="str">
            <v>V.07.01.03</v>
          </cell>
          <cell r="K246" t="str">
            <v>x</v>
          </cell>
          <cell r="L246" t="str">
            <v>TBM</v>
          </cell>
          <cell r="N246">
            <v>42653</v>
          </cell>
          <cell r="O246" t="str">
            <v>BC</v>
          </cell>
          <cell r="P246" t="str">
            <v>Đài Loan</v>
          </cell>
          <cell r="Q246" t="str">
            <v>TS</v>
          </cell>
          <cell r="R246">
            <v>2015</v>
          </cell>
          <cell r="W246" t="str">
            <v>Trổng trọt</v>
          </cell>
          <cell r="X246" t="str">
            <v>Khoa Nông học</v>
          </cell>
          <cell r="Y246" t="str">
            <v>Bộ môn Nông nghiệp công nghệ cao</v>
          </cell>
        </row>
        <row r="247">
          <cell r="C247" t="str">
            <v>Hà Việt Long</v>
          </cell>
          <cell r="D247">
            <v>30125</v>
          </cell>
          <cell r="F247" t="e">
            <v>#N/A</v>
          </cell>
          <cell r="G247">
            <v>38626</v>
          </cell>
          <cell r="H247">
            <v>40179</v>
          </cell>
          <cell r="I247" t="str">
            <v>Tày</v>
          </cell>
          <cell r="J247" t="str">
            <v>V.07.01.03</v>
          </cell>
          <cell r="K247" t="str">
            <v>x</v>
          </cell>
          <cell r="O247" t="str">
            <v>BC</v>
          </cell>
          <cell r="P247" t="str">
            <v>Úc</v>
          </cell>
          <cell r="Q247" t="str">
            <v>Th.S</v>
          </cell>
          <cell r="S247" t="str">
            <v>NN</v>
          </cell>
          <cell r="U247" t="str">
            <v>23/7/2012-28/02/2017</v>
          </cell>
          <cell r="W247" t="str">
            <v>Trổng trọt</v>
          </cell>
          <cell r="X247" t="str">
            <v>Khoa Nông học</v>
          </cell>
          <cell r="Y247" t="str">
            <v>Bộ môn Nông nghiệp công nghệ cao</v>
          </cell>
        </row>
        <row r="248">
          <cell r="C248" t="str">
            <v>Hà Minh Tuân</v>
          </cell>
          <cell r="D248">
            <v>29946</v>
          </cell>
          <cell r="F248" t="e">
            <v>#N/A</v>
          </cell>
          <cell r="G248">
            <v>38534</v>
          </cell>
          <cell r="H248" t="str">
            <v>01/07</v>
          </cell>
          <cell r="I248" t="str">
            <v>Tày</v>
          </cell>
          <cell r="J248" t="str">
            <v>V.07.01.03</v>
          </cell>
          <cell r="K248" t="str">
            <v>x</v>
          </cell>
          <cell r="O248" t="str">
            <v>BC</v>
          </cell>
          <cell r="P248" t="str">
            <v>Úc</v>
          </cell>
          <cell r="Q248" t="str">
            <v>TS</v>
          </cell>
          <cell r="R248">
            <v>2017</v>
          </cell>
          <cell r="S248" t="str">
            <v>NN</v>
          </cell>
          <cell r="U248" t="str">
            <v>22/7/2013-21/7/2016</v>
          </cell>
          <cell r="W248" t="str">
            <v>Trổng trọt</v>
          </cell>
          <cell r="X248" t="str">
            <v>Khoa Nông học</v>
          </cell>
          <cell r="Y248" t="str">
            <v>Bộ môn Bảo vệ thực vật</v>
          </cell>
        </row>
        <row r="249">
          <cell r="C249" t="str">
            <v>Lê Thị Kiều Oanh</v>
          </cell>
          <cell r="E249">
            <v>28352</v>
          </cell>
          <cell r="F249">
            <v>36495</v>
          </cell>
          <cell r="G249">
            <v>36495</v>
          </cell>
          <cell r="H249" t="str">
            <v>02/08</v>
          </cell>
          <cell r="I249" t="str">
            <v>Kinh</v>
          </cell>
          <cell r="J249" t="str">
            <v>V.07.01.03</v>
          </cell>
          <cell r="K249" t="str">
            <v>x</v>
          </cell>
          <cell r="L249" t="str">
            <v>PBM</v>
          </cell>
          <cell r="N249">
            <v>42653</v>
          </cell>
          <cell r="O249" t="str">
            <v>BC</v>
          </cell>
          <cell r="Q249" t="str">
            <v>Th.S</v>
          </cell>
          <cell r="W249" t="str">
            <v>Trổng trọt</v>
          </cell>
          <cell r="X249" t="str">
            <v>Khoa Nông học</v>
          </cell>
          <cell r="Y249" t="str">
            <v>Bộ môn Bảo vệ thực vật</v>
          </cell>
        </row>
        <row r="250">
          <cell r="C250" t="str">
            <v>Hoàng Kim Diệu</v>
          </cell>
          <cell r="E250">
            <v>29898</v>
          </cell>
          <cell r="F250" t="e">
            <v>#N/A</v>
          </cell>
          <cell r="G250">
            <v>38018</v>
          </cell>
          <cell r="H250" t="str">
            <v>08/08</v>
          </cell>
          <cell r="I250" t="str">
            <v>Kinh</v>
          </cell>
          <cell r="J250" t="str">
            <v>V.07.01.03</v>
          </cell>
          <cell r="K250" t="str">
            <v>x</v>
          </cell>
          <cell r="L250" t="str">
            <v>PBM</v>
          </cell>
          <cell r="N250">
            <v>42653</v>
          </cell>
          <cell r="O250" t="str">
            <v>BC</v>
          </cell>
          <cell r="P250" t="str">
            <v>Việt Nam</v>
          </cell>
          <cell r="Q250" t="str">
            <v>TS</v>
          </cell>
          <cell r="R250">
            <v>2017</v>
          </cell>
          <cell r="W250" t="str">
            <v>Trổng trọt</v>
          </cell>
          <cell r="X250" t="str">
            <v>Khoa Nông học</v>
          </cell>
          <cell r="Y250" t="str">
            <v>Bộ môn Khoa học cây trồng</v>
          </cell>
        </row>
        <row r="251">
          <cell r="C251" t="str">
            <v>Vũ Thị Nguyên</v>
          </cell>
          <cell r="E251">
            <v>29617</v>
          </cell>
          <cell r="F251">
            <v>38292</v>
          </cell>
          <cell r="G251">
            <v>38292</v>
          </cell>
          <cell r="H251" t="str">
            <v>02/08</v>
          </cell>
          <cell r="I251" t="str">
            <v>Kinh</v>
          </cell>
          <cell r="J251" t="str">
            <v>V.07.01.03</v>
          </cell>
          <cell r="K251" t="str">
            <v>x</v>
          </cell>
          <cell r="O251" t="str">
            <v>BC</v>
          </cell>
          <cell r="Q251" t="str">
            <v>Th.S</v>
          </cell>
          <cell r="S251" t="str">
            <v>Tr.N</v>
          </cell>
          <cell r="U251" t="str">
            <v>năm 2012`</v>
          </cell>
          <cell r="W251" t="str">
            <v>Trổng trọt</v>
          </cell>
          <cell r="X251" t="str">
            <v>Khoa Nông học</v>
          </cell>
          <cell r="Y251" t="str">
            <v>Bộ môn Khoa học cây trồng</v>
          </cell>
        </row>
        <row r="252">
          <cell r="C252" t="str">
            <v>Nguyễn Thị Mai Thảo</v>
          </cell>
          <cell r="E252">
            <v>30242</v>
          </cell>
          <cell r="F252" t="e">
            <v>#N/A</v>
          </cell>
          <cell r="G252">
            <v>38534</v>
          </cell>
          <cell r="H252">
            <v>39995</v>
          </cell>
          <cell r="I252" t="str">
            <v>Kinh</v>
          </cell>
          <cell r="J252" t="str">
            <v>V.07.01.03</v>
          </cell>
          <cell r="K252" t="str">
            <v>x</v>
          </cell>
          <cell r="O252" t="str">
            <v>BC</v>
          </cell>
          <cell r="Q252" t="str">
            <v>Th.S</v>
          </cell>
          <cell r="W252" t="str">
            <v>Khoa học cây trồng</v>
          </cell>
          <cell r="X252" t="str">
            <v>Khoa Nông học</v>
          </cell>
          <cell r="Y252" t="str">
            <v>Bộ môn Bảo vệ thực vật</v>
          </cell>
        </row>
        <row r="253">
          <cell r="C253" t="str">
            <v>Phạm Thị Thu Huyền</v>
          </cell>
          <cell r="E253">
            <v>29337</v>
          </cell>
          <cell r="F253" t="e">
            <v>#N/A</v>
          </cell>
          <cell r="G253">
            <v>39873</v>
          </cell>
          <cell r="H253">
            <v>40360</v>
          </cell>
          <cell r="I253" t="str">
            <v>Kinh</v>
          </cell>
          <cell r="J253" t="str">
            <v>V.07.01.03</v>
          </cell>
          <cell r="K253" t="str">
            <v>x</v>
          </cell>
          <cell r="N253">
            <v>42653</v>
          </cell>
          <cell r="O253" t="str">
            <v>BC</v>
          </cell>
          <cell r="Q253" t="str">
            <v>Th.S</v>
          </cell>
          <cell r="W253" t="str">
            <v>Sinh học</v>
          </cell>
          <cell r="X253" t="str">
            <v>Khoa Nông học</v>
          </cell>
          <cell r="Y253" t="str">
            <v>Bộ môn Nông nghiệp công nghệ cao</v>
          </cell>
        </row>
        <row r="254">
          <cell r="C254" t="str">
            <v>Nguyễn Thị Quỳnh</v>
          </cell>
          <cell r="E254">
            <v>31954</v>
          </cell>
          <cell r="F254">
            <v>40210</v>
          </cell>
          <cell r="G254">
            <v>40210</v>
          </cell>
          <cell r="H254">
            <v>41791</v>
          </cell>
          <cell r="I254" t="str">
            <v>Kinh</v>
          </cell>
          <cell r="J254" t="str">
            <v>V.07.01.03</v>
          </cell>
          <cell r="K254" t="str">
            <v>x</v>
          </cell>
          <cell r="N254">
            <v>42653</v>
          </cell>
          <cell r="O254" t="str">
            <v>BC</v>
          </cell>
          <cell r="P254" t="str">
            <v>Nga</v>
          </cell>
          <cell r="Q254" t="str">
            <v>Th.S</v>
          </cell>
          <cell r="W254" t="str">
            <v>Trồng trọt</v>
          </cell>
          <cell r="X254" t="str">
            <v>Khoa Nông học</v>
          </cell>
          <cell r="Y254" t="str">
            <v>Bộ môn Khoa học cây trồng</v>
          </cell>
          <cell r="Z254" t="str">
            <v>Đi nước ngoài</v>
          </cell>
        </row>
        <row r="255">
          <cell r="C255" t="str">
            <v>Đỗ Tuấn Tùng</v>
          </cell>
          <cell r="D255">
            <v>31838</v>
          </cell>
          <cell r="F255">
            <v>41791</v>
          </cell>
          <cell r="G255">
            <v>41791</v>
          </cell>
          <cell r="H255">
            <v>42339</v>
          </cell>
          <cell r="I255" t="str">
            <v>Tày</v>
          </cell>
          <cell r="J255" t="str">
            <v>V.07.01.03</v>
          </cell>
          <cell r="K255" t="str">
            <v>x</v>
          </cell>
          <cell r="O255" t="str">
            <v>BC</v>
          </cell>
          <cell r="P255" t="str">
            <v>Úc</v>
          </cell>
          <cell r="Q255" t="str">
            <v>Th.S</v>
          </cell>
          <cell r="W255" t="str">
            <v>Nông học</v>
          </cell>
          <cell r="X255" t="str">
            <v>Khoa Nông học</v>
          </cell>
          <cell r="Y255" t="str">
            <v>Bộ môn Khoa học cây trồng</v>
          </cell>
          <cell r="Z255" t="str">
            <v>Đi nước ngoài</v>
          </cell>
        </row>
        <row r="256">
          <cell r="C256" t="str">
            <v>Phạm Quốc Toán</v>
          </cell>
          <cell r="D256">
            <v>31030</v>
          </cell>
          <cell r="G256">
            <v>41526</v>
          </cell>
          <cell r="I256" t="str">
            <v>Kinh</v>
          </cell>
          <cell r="J256">
            <v>13095</v>
          </cell>
          <cell r="O256" t="str">
            <v>HĐ</v>
          </cell>
          <cell r="Q256" t="str">
            <v>Th.S</v>
          </cell>
          <cell r="X256" t="str">
            <v>Khoa Nông học</v>
          </cell>
          <cell r="Y256" t="str">
            <v>Bộ môn Khoa học cây trồng</v>
          </cell>
        </row>
        <row r="257">
          <cell r="C257" t="str">
            <v>Trần Văn Định</v>
          </cell>
          <cell r="D257">
            <v>23492</v>
          </cell>
          <cell r="F257">
            <v>32994</v>
          </cell>
          <cell r="G257">
            <v>32994</v>
          </cell>
          <cell r="H257" t="str">
            <v>5/90</v>
          </cell>
          <cell r="I257" t="str">
            <v>Kinh</v>
          </cell>
          <cell r="J257">
            <v>13095</v>
          </cell>
          <cell r="O257" t="str">
            <v>BC</v>
          </cell>
          <cell r="Q257" t="str">
            <v>ĐH</v>
          </cell>
          <cell r="X257" t="str">
            <v>Khoa Nông học</v>
          </cell>
          <cell r="Y257" t="str">
            <v>Bộ môn Khoa học cây trồng</v>
          </cell>
        </row>
        <row r="258">
          <cell r="C258" t="str">
            <v>Tô Xuân Lâm</v>
          </cell>
          <cell r="D258">
            <v>24606</v>
          </cell>
          <cell r="F258">
            <v>33147</v>
          </cell>
          <cell r="G258">
            <v>33147</v>
          </cell>
          <cell r="H258" t="str">
            <v>10/90</v>
          </cell>
          <cell r="I258" t="str">
            <v>Kinh</v>
          </cell>
          <cell r="J258">
            <v>13095</v>
          </cell>
          <cell r="O258" t="str">
            <v>BC</v>
          </cell>
          <cell r="Q258" t="str">
            <v>ĐH</v>
          </cell>
          <cell r="X258" t="str">
            <v>Khoa Nông học</v>
          </cell>
          <cell r="Y258" t="str">
            <v>Bộ môn Nông nghiệp công nghệ cao</v>
          </cell>
        </row>
        <row r="259">
          <cell r="C259" t="str">
            <v>Nguyễn Hữu Hồng</v>
          </cell>
          <cell r="D259">
            <v>20210</v>
          </cell>
          <cell r="F259">
            <v>28915</v>
          </cell>
          <cell r="G259">
            <v>28915</v>
          </cell>
          <cell r="H259" t="str">
            <v>3/79</v>
          </cell>
          <cell r="I259" t="str">
            <v>Kinh</v>
          </cell>
          <cell r="J259" t="str">
            <v>V.07.01.01</v>
          </cell>
          <cell r="K259" t="str">
            <v>x</v>
          </cell>
          <cell r="O259" t="str">
            <v>BC</v>
          </cell>
          <cell r="P259" t="str">
            <v>Nhật Bản</v>
          </cell>
          <cell r="Q259" t="str">
            <v>PGS.TS</v>
          </cell>
          <cell r="R259">
            <v>2007</v>
          </cell>
          <cell r="W259" t="str">
            <v>KH cây trồng</v>
          </cell>
          <cell r="X259" t="str">
            <v>Khoa Nông học</v>
          </cell>
          <cell r="Y259" t="str">
            <v>Bộ môn Bảo vệ thực vật</v>
          </cell>
        </row>
        <row r="260">
          <cell r="C260" t="str">
            <v>Nguyễn Thế Huấn</v>
          </cell>
          <cell r="D260">
            <v>22925</v>
          </cell>
          <cell r="F260">
            <v>29721</v>
          </cell>
          <cell r="G260">
            <v>29721</v>
          </cell>
          <cell r="H260">
            <v>30955</v>
          </cell>
          <cell r="I260" t="str">
            <v>Kinh</v>
          </cell>
          <cell r="J260" t="str">
            <v>V.07.01.02</v>
          </cell>
          <cell r="K260" t="str">
            <v>x</v>
          </cell>
          <cell r="O260" t="str">
            <v>BC</v>
          </cell>
          <cell r="P260" t="str">
            <v>Việt Nam</v>
          </cell>
          <cell r="Q260" t="str">
            <v>TS</v>
          </cell>
          <cell r="R260">
            <v>2006</v>
          </cell>
          <cell r="W260" t="str">
            <v>Trổng trọt</v>
          </cell>
          <cell r="X260" t="str">
            <v>Khoa Nông học</v>
          </cell>
          <cell r="Y260" t="str">
            <v>Bộ môn Nông nghiệp công nghệ cao</v>
          </cell>
        </row>
        <row r="261">
          <cell r="C261" t="str">
            <v>Đào Thị Thanh Huyền</v>
          </cell>
          <cell r="E261">
            <v>31914</v>
          </cell>
          <cell r="H261">
            <v>43831</v>
          </cell>
          <cell r="I261" t="str">
            <v>Kinh</v>
          </cell>
          <cell r="J261" t="str">
            <v>V.07.01.03</v>
          </cell>
          <cell r="O261" t="str">
            <v>BC</v>
          </cell>
          <cell r="Q261" t="str">
            <v>TS</v>
          </cell>
          <cell r="X261" t="str">
            <v>Khoa Nông học</v>
          </cell>
        </row>
        <row r="262">
          <cell r="C262" t="str">
            <v>Lê Quang Ưng</v>
          </cell>
          <cell r="D262">
            <v>32250</v>
          </cell>
          <cell r="G262">
            <v>43709</v>
          </cell>
          <cell r="I262" t="str">
            <v>Kinh</v>
          </cell>
          <cell r="J262" t="str">
            <v>V.05.01.03</v>
          </cell>
          <cell r="O262" t="str">
            <v>HĐ</v>
          </cell>
          <cell r="P262" t="str">
            <v>Đài Loan</v>
          </cell>
          <cell r="Q262" t="str">
            <v>TS</v>
          </cell>
          <cell r="W262" t="str">
            <v>Thảo dược học và các SPTN</v>
          </cell>
          <cell r="X262" t="str">
            <v>Khoa Nông học</v>
          </cell>
        </row>
        <row r="263">
          <cell r="C263" t="str">
            <v>KHOA CNSH &amp;CNTP</v>
          </cell>
        </row>
        <row r="264">
          <cell r="C264" t="str">
            <v>Nguyễn Văn Duy</v>
          </cell>
          <cell r="D264">
            <v>28849</v>
          </cell>
          <cell r="F264">
            <v>36831</v>
          </cell>
          <cell r="G264">
            <v>40787</v>
          </cell>
          <cell r="H264">
            <v>40787</v>
          </cell>
          <cell r="I264" t="str">
            <v>Kinh</v>
          </cell>
          <cell r="J264" t="str">
            <v>V.07.01.03</v>
          </cell>
          <cell r="K264" t="str">
            <v>x</v>
          </cell>
          <cell r="L264" t="str">
            <v>TK/TBM</v>
          </cell>
          <cell r="N264" t="str">
            <v>18/6/2015</v>
          </cell>
          <cell r="O264" t="str">
            <v>BC</v>
          </cell>
          <cell r="P264" t="str">
            <v>Việt Nam</v>
          </cell>
          <cell r="Q264" t="str">
            <v>TS</v>
          </cell>
          <cell r="R264">
            <v>2011</v>
          </cell>
          <cell r="W264" t="str">
            <v>CNSH</v>
          </cell>
          <cell r="X264" t="str">
            <v>Khoa CNSH&amp;CNTP</v>
          </cell>
          <cell r="Y264" t="str">
            <v>Bộ môn Công nghệ thực phẩm</v>
          </cell>
        </row>
        <row r="265">
          <cell r="C265" t="str">
            <v>Lương Hùng Tiến</v>
          </cell>
          <cell r="D265">
            <v>29468</v>
          </cell>
          <cell r="F265">
            <v>39264</v>
          </cell>
          <cell r="G265">
            <v>39264</v>
          </cell>
          <cell r="H265">
            <v>40179</v>
          </cell>
          <cell r="I265" t="str">
            <v>Kinh</v>
          </cell>
          <cell r="J265" t="str">
            <v>V.07.01.03</v>
          </cell>
          <cell r="K265" t="str">
            <v>x</v>
          </cell>
          <cell r="L265" t="str">
            <v>P. Trưởng khoa</v>
          </cell>
          <cell r="N265" t="str">
            <v>17/8/2015</v>
          </cell>
          <cell r="O265" t="str">
            <v>BC</v>
          </cell>
          <cell r="P265" t="str">
            <v>Pháp</v>
          </cell>
          <cell r="Q265" t="str">
            <v>TS</v>
          </cell>
          <cell r="S265" t="str">
            <v>Tr.N</v>
          </cell>
          <cell r="U265" t="str">
            <v>năm 2013</v>
          </cell>
          <cell r="W265" t="str">
            <v> Công nghệ sinh học</v>
          </cell>
          <cell r="X265" t="str">
            <v>Khoa CNSH&amp;CNTP</v>
          </cell>
          <cell r="Y265" t="str">
            <v>Bộ môn Công nghệ thực phẩm</v>
          </cell>
        </row>
        <row r="266">
          <cell r="C266" t="str">
            <v>Trần Văn Chí</v>
          </cell>
          <cell r="D266">
            <v>29971</v>
          </cell>
          <cell r="F266">
            <v>39448</v>
          </cell>
          <cell r="G266">
            <v>39448</v>
          </cell>
          <cell r="H266" t="str">
            <v>08/08</v>
          </cell>
          <cell r="I266" t="str">
            <v>Kinh</v>
          </cell>
          <cell r="J266" t="str">
            <v>V.07.01.03</v>
          </cell>
          <cell r="K266" t="str">
            <v>x</v>
          </cell>
          <cell r="L266" t="str">
            <v>PTK/TBM</v>
          </cell>
          <cell r="N266" t="str">
            <v>17/8/2015</v>
          </cell>
          <cell r="O266" t="str">
            <v>BC</v>
          </cell>
          <cell r="P266" t="str">
            <v>Nga</v>
          </cell>
          <cell r="Q266" t="str">
            <v>TS</v>
          </cell>
          <cell r="R266">
            <v>2013</v>
          </cell>
          <cell r="W266" t="str">
            <v>Công nghệ sinh học</v>
          </cell>
          <cell r="X266" t="str">
            <v>Khoa CNSH&amp;CNTP</v>
          </cell>
          <cell r="Y266" t="str">
            <v>Bộ môn Đảm bảo chất lượng và ATTP</v>
          </cell>
        </row>
        <row r="267">
          <cell r="C267" t="str">
            <v>Dương Văn Cường</v>
          </cell>
          <cell r="D267">
            <v>29577</v>
          </cell>
          <cell r="F267">
            <v>39661</v>
          </cell>
          <cell r="G267">
            <v>39661</v>
          </cell>
          <cell r="H267" t="str">
            <v>08/08</v>
          </cell>
          <cell r="I267" t="str">
            <v>Kinh</v>
          </cell>
          <cell r="J267" t="str">
            <v>V.07.01.01</v>
          </cell>
          <cell r="K267" t="str">
            <v>x</v>
          </cell>
          <cell r="N267" t="str">
            <v>17/8/2015</v>
          </cell>
          <cell r="O267" t="str">
            <v>BC</v>
          </cell>
          <cell r="P267" t="str">
            <v>Anh Quốc</v>
          </cell>
          <cell r="Q267" t="str">
            <v>PGS.TS</v>
          </cell>
          <cell r="R267">
            <v>2017</v>
          </cell>
          <cell r="W267" t="str">
            <v> Công nghệ sinh học</v>
          </cell>
          <cell r="X267" t="str">
            <v>Khoa CNSH&amp;CNTP</v>
          </cell>
          <cell r="Y267" t="str">
            <v>Bộ môn Công nghệ Sinh học</v>
          </cell>
        </row>
        <row r="268">
          <cell r="C268" t="str">
            <v>Nguyễn Xuân Vũ</v>
          </cell>
          <cell r="D268">
            <v>29911</v>
          </cell>
          <cell r="F268">
            <v>38961</v>
          </cell>
          <cell r="G268">
            <v>38961</v>
          </cell>
          <cell r="H268" t="str">
            <v>02/08</v>
          </cell>
          <cell r="I268" t="str">
            <v>Kinh</v>
          </cell>
          <cell r="J268" t="str">
            <v>V.07.01.03</v>
          </cell>
          <cell r="K268" t="str">
            <v>x</v>
          </cell>
          <cell r="L268" t="str">
            <v>TBM</v>
          </cell>
          <cell r="O268" t="str">
            <v>BC</v>
          </cell>
          <cell r="P268" t="str">
            <v>Thái Lan</v>
          </cell>
          <cell r="Q268" t="str">
            <v>TS</v>
          </cell>
          <cell r="S268" t="str">
            <v>NN</v>
          </cell>
          <cell r="U268" t="str">
            <v>6/2012-5/2015</v>
          </cell>
          <cell r="W268" t="str">
            <v>Sinh học</v>
          </cell>
          <cell r="X268" t="str">
            <v>Khoa CNSH&amp;CNTP</v>
          </cell>
          <cell r="Y268" t="str">
            <v>Bộ môn Công nghệ Sinh học</v>
          </cell>
        </row>
        <row r="269">
          <cell r="C269" t="str">
            <v>Dương Hữu Lộc</v>
          </cell>
          <cell r="D269">
            <v>28381</v>
          </cell>
          <cell r="F269">
            <v>38078</v>
          </cell>
          <cell r="G269">
            <v>38078</v>
          </cell>
          <cell r="H269" t="str">
            <v>04/09</v>
          </cell>
          <cell r="I269" t="str">
            <v>Tày</v>
          </cell>
          <cell r="J269">
            <v>13095</v>
          </cell>
          <cell r="O269" t="str">
            <v>BC</v>
          </cell>
          <cell r="Q269" t="str">
            <v>Th.S</v>
          </cell>
          <cell r="S269" t="str">
            <v>Tr.N</v>
          </cell>
          <cell r="U269" t="str">
            <v>8/2015-8/2019</v>
          </cell>
          <cell r="W269" t="str">
            <v>Nông học</v>
          </cell>
          <cell r="X269" t="str">
            <v>Khoa CNSH&amp;CNTP</v>
          </cell>
          <cell r="Y269" t="str">
            <v>Bộ môn Đảm bảo chất lượng và ATTP</v>
          </cell>
        </row>
        <row r="270">
          <cell r="C270" t="str">
            <v>Nguyễn Tiến Dũng</v>
          </cell>
          <cell r="D270">
            <v>30622</v>
          </cell>
          <cell r="F270" t="e">
            <v>#N/A</v>
          </cell>
          <cell r="G270">
            <v>39083</v>
          </cell>
          <cell r="H270">
            <v>40909</v>
          </cell>
          <cell r="I270" t="str">
            <v>Kinh</v>
          </cell>
          <cell r="J270" t="str">
            <v>V.07.01.03</v>
          </cell>
          <cell r="K270" t="str">
            <v>x</v>
          </cell>
          <cell r="L270" t="str">
            <v>PBM</v>
          </cell>
          <cell r="O270" t="str">
            <v>BC</v>
          </cell>
          <cell r="P270" t="str">
            <v>Hàn Quốc</v>
          </cell>
          <cell r="Q270" t="str">
            <v>TS</v>
          </cell>
          <cell r="R270">
            <v>2017</v>
          </cell>
          <cell r="S270" t="str">
            <v>NN</v>
          </cell>
          <cell r="U270" t="str">
            <v>8/2012-8/2014</v>
          </cell>
          <cell r="W270" t="str">
            <v>Trồng trọt</v>
          </cell>
          <cell r="X270" t="str">
            <v>Khoa CNSH&amp;CNTP</v>
          </cell>
          <cell r="Y270" t="str">
            <v>Bộ môn Công nghệ Sinh học</v>
          </cell>
        </row>
        <row r="271">
          <cell r="C271" t="str">
            <v>Nguyễn Thị Tình</v>
          </cell>
          <cell r="E271">
            <v>29277</v>
          </cell>
          <cell r="F271" t="e">
            <v>#N/A</v>
          </cell>
          <cell r="G271">
            <v>39083</v>
          </cell>
          <cell r="H271">
            <v>39995</v>
          </cell>
          <cell r="I271" t="str">
            <v>Kinh</v>
          </cell>
          <cell r="J271" t="str">
            <v>V.07.01.03</v>
          </cell>
          <cell r="K271" t="str">
            <v>x</v>
          </cell>
          <cell r="O271" t="str">
            <v>BC</v>
          </cell>
          <cell r="Q271" t="str">
            <v>Th.S</v>
          </cell>
          <cell r="W271" t="str">
            <v>Trồng trọt</v>
          </cell>
          <cell r="X271" t="str">
            <v>Khoa CNSH&amp;CNTP</v>
          </cell>
          <cell r="Y271" t="str">
            <v>Bộ môn Công nghệ Sinh học</v>
          </cell>
        </row>
        <row r="272">
          <cell r="C272" t="str">
            <v>Nguyễn Văn Bình</v>
          </cell>
          <cell r="D272">
            <v>30032</v>
          </cell>
          <cell r="F272">
            <v>39722</v>
          </cell>
          <cell r="G272">
            <v>39722</v>
          </cell>
          <cell r="H272">
            <v>40179</v>
          </cell>
          <cell r="I272" t="str">
            <v>Kinh</v>
          </cell>
          <cell r="J272" t="str">
            <v>V.07.01.03</v>
          </cell>
          <cell r="K272" t="str">
            <v>x</v>
          </cell>
          <cell r="L272" t="str">
            <v>PBM</v>
          </cell>
          <cell r="O272" t="str">
            <v>BC</v>
          </cell>
          <cell r="Q272" t="str">
            <v>Th.S</v>
          </cell>
          <cell r="W272" t="str">
            <v>Công nghệ thực phẩm</v>
          </cell>
          <cell r="X272" t="str">
            <v>Khoa CNSH&amp;CNTP</v>
          </cell>
          <cell r="Y272" t="str">
            <v>Bộ môn Công nghệ thực phẩm</v>
          </cell>
        </row>
        <row r="273">
          <cell r="C273" t="str">
            <v>Nguyễn Thị Đoàn</v>
          </cell>
          <cell r="E273">
            <v>31184</v>
          </cell>
          <cell r="F273">
            <v>39722</v>
          </cell>
          <cell r="G273">
            <v>39722</v>
          </cell>
          <cell r="H273">
            <v>40179</v>
          </cell>
          <cell r="I273" t="str">
            <v>Kinh</v>
          </cell>
          <cell r="J273" t="str">
            <v>V.07.01.03</v>
          </cell>
          <cell r="K273" t="str">
            <v>x</v>
          </cell>
          <cell r="O273" t="str">
            <v>BC</v>
          </cell>
          <cell r="Q273" t="str">
            <v>Th.S</v>
          </cell>
          <cell r="W273" t="str">
            <v>Công nghệ thực phẩm</v>
          </cell>
          <cell r="X273" t="str">
            <v>Khoa CNSH&amp;CNTP</v>
          </cell>
          <cell r="Y273" t="str">
            <v>Bộ môn Công nghệ thực phẩm</v>
          </cell>
          <cell r="Z273" t="str">
            <v>Đi nước ngoài</v>
          </cell>
        </row>
        <row r="274">
          <cell r="C274" t="str">
            <v>Phạm Thị Tuyết Mai</v>
          </cell>
          <cell r="E274">
            <v>30225</v>
          </cell>
          <cell r="G274">
            <v>39448</v>
          </cell>
          <cell r="H274" t="str">
            <v>08/08</v>
          </cell>
          <cell r="I274" t="str">
            <v>Kinh</v>
          </cell>
          <cell r="J274" t="str">
            <v>V.07.01.03</v>
          </cell>
          <cell r="K274" t="str">
            <v>x</v>
          </cell>
          <cell r="O274" t="str">
            <v>BC</v>
          </cell>
          <cell r="P274" t="str">
            <v>Nga, Bỉ</v>
          </cell>
          <cell r="Q274" t="str">
            <v>Th.S</v>
          </cell>
          <cell r="W274" t="str">
            <v>Công nghệ thực phẩm</v>
          </cell>
          <cell r="X274" t="str">
            <v>Khoa CNSH&amp;CNTP</v>
          </cell>
          <cell r="Y274" t="str">
            <v>Bộ môn Công nghệ thực phẩm</v>
          </cell>
        </row>
        <row r="275">
          <cell r="C275" t="str">
            <v>Nguyễn Đức Tuân</v>
          </cell>
          <cell r="D275">
            <v>29797</v>
          </cell>
          <cell r="F275">
            <v>38961</v>
          </cell>
          <cell r="G275">
            <v>38961</v>
          </cell>
          <cell r="H275">
            <v>39995</v>
          </cell>
          <cell r="I275" t="str">
            <v>Kinh</v>
          </cell>
          <cell r="J275" t="str">
            <v>V.07.01.03</v>
          </cell>
          <cell r="K275" t="str">
            <v>x</v>
          </cell>
          <cell r="O275" t="str">
            <v>BC</v>
          </cell>
          <cell r="Q275" t="str">
            <v>Th.S</v>
          </cell>
          <cell r="S275" t="str">
            <v>NN</v>
          </cell>
          <cell r="U275" t="str">
            <v>6/2013-6/2016</v>
          </cell>
          <cell r="W275" t="str">
            <v>CNSTH</v>
          </cell>
          <cell r="X275" t="str">
            <v>Khoa CNSH&amp;CNTP</v>
          </cell>
          <cell r="Y275" t="str">
            <v>Bộ môn Đảm bảo chất lượng và ATTP</v>
          </cell>
        </row>
        <row r="276">
          <cell r="C276" t="str">
            <v>Vũ Thị Hạnh</v>
          </cell>
          <cell r="E276">
            <v>30553</v>
          </cell>
          <cell r="F276">
            <v>39722</v>
          </cell>
          <cell r="G276">
            <v>39722</v>
          </cell>
          <cell r="H276">
            <v>40179</v>
          </cell>
          <cell r="I276" t="str">
            <v>Kinh</v>
          </cell>
          <cell r="J276" t="str">
            <v>V.07.01.03</v>
          </cell>
          <cell r="K276" t="str">
            <v>x</v>
          </cell>
          <cell r="O276" t="str">
            <v>BC</v>
          </cell>
          <cell r="P276" t="str">
            <v>Nhật Bản</v>
          </cell>
          <cell r="Q276" t="str">
            <v>TS</v>
          </cell>
          <cell r="S276" t="str">
            <v>NN</v>
          </cell>
          <cell r="U276" t="str">
            <v>4/2014-4/2018</v>
          </cell>
          <cell r="W276" t="str">
            <v>Công nghệ thực phẩm</v>
          </cell>
          <cell r="X276" t="str">
            <v>Khoa CNSH&amp;CNTP</v>
          </cell>
          <cell r="Y276" t="str">
            <v>Bộ môn Đảm bảo chất lượng và ATTP</v>
          </cell>
        </row>
        <row r="277">
          <cell r="C277" t="str">
            <v>Bùi Tri Thức</v>
          </cell>
          <cell r="D277">
            <v>30831</v>
          </cell>
          <cell r="F277">
            <v>39569</v>
          </cell>
          <cell r="G277">
            <v>39569</v>
          </cell>
          <cell r="H277">
            <v>43831</v>
          </cell>
          <cell r="I277" t="str">
            <v>Kinh</v>
          </cell>
          <cell r="J277">
            <v>15111</v>
          </cell>
          <cell r="K277" t="str">
            <v>x</v>
          </cell>
          <cell r="O277" t="str">
            <v>BC</v>
          </cell>
          <cell r="P277" t="str">
            <v>Đức</v>
          </cell>
          <cell r="Q277" t="str">
            <v>TS</v>
          </cell>
          <cell r="S277" t="str">
            <v>NN</v>
          </cell>
          <cell r="U277" t="str">
            <v>10/2013-10/2016</v>
          </cell>
          <cell r="W277" t="str">
            <v>Sinh học</v>
          </cell>
          <cell r="X277" t="str">
            <v>Khoa CNSH&amp;CNTP</v>
          </cell>
          <cell r="Y277" t="str">
            <v>Bộ môn Công nghệ Sinh học</v>
          </cell>
          <cell r="Z277" t="str">
            <v>Đi nước ngoài</v>
          </cell>
        </row>
        <row r="278">
          <cell r="C278" t="str">
            <v>Trịnh Thị Chung</v>
          </cell>
          <cell r="E278">
            <v>31615</v>
          </cell>
          <cell r="F278">
            <v>39722</v>
          </cell>
          <cell r="G278">
            <v>39722</v>
          </cell>
          <cell r="H278">
            <v>40179</v>
          </cell>
          <cell r="I278" t="str">
            <v>Kinh</v>
          </cell>
          <cell r="J278" t="str">
            <v>V.07.01.03</v>
          </cell>
          <cell r="K278" t="str">
            <v>x</v>
          </cell>
          <cell r="O278" t="str">
            <v>BC</v>
          </cell>
          <cell r="P278" t="str">
            <v>Úc</v>
          </cell>
          <cell r="Q278" t="str">
            <v>Th.S</v>
          </cell>
          <cell r="W278" t="str">
            <v>Công nghệ thực phẩm</v>
          </cell>
          <cell r="X278" t="str">
            <v>Khoa CNSH&amp;CNTP</v>
          </cell>
          <cell r="Y278" t="str">
            <v>Bộ môn Đảm bảo chất lượng và ATTP</v>
          </cell>
        </row>
        <row r="279">
          <cell r="C279" t="str">
            <v>Lưu Hồng Sơn</v>
          </cell>
          <cell r="D279">
            <v>31506</v>
          </cell>
          <cell r="F279">
            <v>40483</v>
          </cell>
          <cell r="G279">
            <v>40483</v>
          </cell>
          <cell r="H279">
            <v>40909</v>
          </cell>
          <cell r="I279" t="str">
            <v>Kinh</v>
          </cell>
          <cell r="J279" t="str">
            <v>V.07.01.03</v>
          </cell>
          <cell r="K279" t="str">
            <v>x</v>
          </cell>
          <cell r="O279" t="str">
            <v>BC</v>
          </cell>
          <cell r="Q279" t="str">
            <v>Th.S</v>
          </cell>
          <cell r="W279" t="str">
            <v>Công nghệ sinh  học</v>
          </cell>
          <cell r="X279" t="str">
            <v>Khoa CNSH&amp;CNTP</v>
          </cell>
          <cell r="Y279" t="str">
            <v>Bộ môn Đảm bảo chất lượng và ATTP</v>
          </cell>
        </row>
        <row r="280">
          <cell r="C280" t="str">
            <v>Đinh Thị Kim Hoa</v>
          </cell>
          <cell r="E280">
            <v>31195</v>
          </cell>
          <cell r="F280">
            <v>40483</v>
          </cell>
          <cell r="G280">
            <v>40483</v>
          </cell>
          <cell r="H280">
            <v>41214</v>
          </cell>
          <cell r="I280" t="str">
            <v>Kinh</v>
          </cell>
          <cell r="J280" t="str">
            <v>V.07.01.03</v>
          </cell>
          <cell r="K280" t="str">
            <v>x</v>
          </cell>
          <cell r="O280" t="str">
            <v>BC</v>
          </cell>
          <cell r="Q280" t="str">
            <v>Th.S</v>
          </cell>
          <cell r="W280" t="str">
            <v>Công nghệ thực phẩm</v>
          </cell>
          <cell r="X280" t="str">
            <v>Khoa CNSH&amp;CNTP</v>
          </cell>
          <cell r="Y280" t="str">
            <v>Bộ môn Đảm bảo chất lượng và ATTP</v>
          </cell>
        </row>
        <row r="281">
          <cell r="C281" t="str">
            <v>Dương Mạnh Cường</v>
          </cell>
          <cell r="D281">
            <v>31778</v>
          </cell>
          <cell r="F281">
            <v>41579</v>
          </cell>
          <cell r="G281">
            <v>41579</v>
          </cell>
          <cell r="H281">
            <v>41791</v>
          </cell>
          <cell r="I281" t="str">
            <v>kinh</v>
          </cell>
          <cell r="J281" t="str">
            <v>V.07.01.03</v>
          </cell>
          <cell r="K281" t="str">
            <v>x</v>
          </cell>
          <cell r="O281" t="str">
            <v>BC</v>
          </cell>
          <cell r="Q281" t="str">
            <v>Th.S</v>
          </cell>
          <cell r="W281" t="str">
            <v>Công nghệ sinh học</v>
          </cell>
          <cell r="X281" t="str">
            <v>Khoa CNSH&amp;CNTP</v>
          </cell>
          <cell r="Y281" t="str">
            <v>Bộ môn Công nghệ Sinh học</v>
          </cell>
          <cell r="Z281" t="str">
            <v>Đi nước ngoài</v>
          </cell>
        </row>
        <row r="282">
          <cell r="C282" t="str">
            <v>Bùi Đình Lãm</v>
          </cell>
          <cell r="D282">
            <v>30820</v>
          </cell>
          <cell r="F282">
            <v>41579</v>
          </cell>
          <cell r="G282">
            <v>41579</v>
          </cell>
          <cell r="H282">
            <v>41791</v>
          </cell>
          <cell r="I282" t="str">
            <v>kinh</v>
          </cell>
          <cell r="J282" t="str">
            <v>V.07.01.03</v>
          </cell>
          <cell r="K282" t="str">
            <v>x</v>
          </cell>
          <cell r="O282" t="str">
            <v>BC</v>
          </cell>
          <cell r="Q282" t="str">
            <v>Th.S</v>
          </cell>
          <cell r="W282" t="str">
            <v>Công nghệ sinh học</v>
          </cell>
          <cell r="X282" t="str">
            <v>Khoa CNSH&amp;CNTP</v>
          </cell>
          <cell r="Y282" t="str">
            <v>Bộ môn Công nghệ Sinh học</v>
          </cell>
          <cell r="Z282" t="str">
            <v>Đi nước ngoài</v>
          </cell>
        </row>
        <row r="283">
          <cell r="C283" t="str">
            <v>Trần Thị Lý</v>
          </cell>
          <cell r="E283">
            <v>31829</v>
          </cell>
          <cell r="G283">
            <v>40087</v>
          </cell>
          <cell r="I283" t="str">
            <v>Kinh</v>
          </cell>
          <cell r="J283">
            <v>15111</v>
          </cell>
          <cell r="K283" t="str">
            <v>x</v>
          </cell>
          <cell r="O283" t="str">
            <v>HĐ</v>
          </cell>
          <cell r="Q283" t="str">
            <v>Th.S</v>
          </cell>
          <cell r="W283" t="str">
            <v>CNSH</v>
          </cell>
          <cell r="X283" t="str">
            <v>Khoa CNSH&amp;CNTP</v>
          </cell>
          <cell r="Y283" t="str">
            <v>Bộ môn Đảm bảo chất lượng và ATTP</v>
          </cell>
          <cell r="Z283" t="str">
            <v>Đi nước ngoài</v>
          </cell>
        </row>
        <row r="284">
          <cell r="C284" t="str">
            <v>Phạm Thị Vinh</v>
          </cell>
          <cell r="E284">
            <v>30751</v>
          </cell>
          <cell r="G284">
            <v>40087</v>
          </cell>
          <cell r="I284" t="str">
            <v>Kinh</v>
          </cell>
          <cell r="J284">
            <v>15111</v>
          </cell>
          <cell r="K284" t="str">
            <v>x</v>
          </cell>
          <cell r="O284" t="str">
            <v>HĐ</v>
          </cell>
          <cell r="Q284" t="str">
            <v>Th.S</v>
          </cell>
          <cell r="W284" t="str">
            <v>CNTP</v>
          </cell>
          <cell r="X284" t="str">
            <v>Khoa CNSH&amp;CNTP</v>
          </cell>
          <cell r="Y284" t="str">
            <v>Bộ môn Đảm bảo chất lượng và ATTP</v>
          </cell>
          <cell r="Z284" t="str">
            <v>Đi nước ngoài</v>
          </cell>
        </row>
        <row r="285">
          <cell r="C285" t="str">
            <v>Vi Đại Lâm</v>
          </cell>
          <cell r="D285">
            <v>31922</v>
          </cell>
          <cell r="F285">
            <v>40909</v>
          </cell>
          <cell r="G285">
            <v>40909</v>
          </cell>
          <cell r="I285" t="str">
            <v>Tày</v>
          </cell>
          <cell r="J285">
            <v>15111</v>
          </cell>
          <cell r="K285" t="str">
            <v>x</v>
          </cell>
          <cell r="O285" t="str">
            <v>HĐ</v>
          </cell>
          <cell r="Q285" t="str">
            <v>Th.S</v>
          </cell>
          <cell r="W285" t="str">
            <v>Công nghệ sinh học</v>
          </cell>
          <cell r="X285" t="str">
            <v>Khoa CNSH&amp;CNTP</v>
          </cell>
          <cell r="Y285" t="str">
            <v>Bộ môn Công nghệ Sinh học</v>
          </cell>
        </row>
        <row r="286">
          <cell r="C286" t="str">
            <v>Phạm Thị Ngọc Mai</v>
          </cell>
          <cell r="E286">
            <v>32014</v>
          </cell>
          <cell r="G286">
            <v>41275</v>
          </cell>
          <cell r="I286" t="str">
            <v>kinh</v>
          </cell>
          <cell r="J286" t="str">
            <v>V.07.01.03</v>
          </cell>
          <cell r="K286" t="str">
            <v>x</v>
          </cell>
          <cell r="O286" t="str">
            <v>BC</v>
          </cell>
          <cell r="Q286" t="str">
            <v>Th.S</v>
          </cell>
          <cell r="W286" t="str">
            <v>CNTP</v>
          </cell>
          <cell r="X286" t="str">
            <v>Khoa CNSH&amp;CNTP</v>
          </cell>
          <cell r="Y286" t="str">
            <v>Bộ môn Công nghệ thực phẩm</v>
          </cell>
        </row>
        <row r="287">
          <cell r="C287" t="str">
            <v>Nguyễn Thị Hương</v>
          </cell>
          <cell r="E287">
            <v>32687</v>
          </cell>
          <cell r="F287">
            <v>41671</v>
          </cell>
          <cell r="G287">
            <v>41671</v>
          </cell>
          <cell r="I287" t="str">
            <v>kinh</v>
          </cell>
          <cell r="J287">
            <v>15111</v>
          </cell>
          <cell r="K287" t="str">
            <v>x</v>
          </cell>
          <cell r="O287" t="str">
            <v>HĐ</v>
          </cell>
          <cell r="Q287" t="str">
            <v>Th.S</v>
          </cell>
          <cell r="S287" t="str">
            <v>NN</v>
          </cell>
          <cell r="U287" t="str">
            <v>01/2015-01/2019</v>
          </cell>
          <cell r="W287" t="str">
            <v>Dược</v>
          </cell>
          <cell r="X287" t="str">
            <v>Khoa CNSH&amp;CNTP</v>
          </cell>
          <cell r="Y287" t="str">
            <v>Bộ môn Đảm bảo chất lượng và ATTP</v>
          </cell>
        </row>
        <row r="288">
          <cell r="C288" t="str">
            <v>Nguyễn Văn Bảo</v>
          </cell>
          <cell r="D288">
            <v>32132</v>
          </cell>
          <cell r="F288">
            <v>41275</v>
          </cell>
          <cell r="G288">
            <v>41275</v>
          </cell>
          <cell r="I288" t="str">
            <v>kinh</v>
          </cell>
          <cell r="J288">
            <v>13095</v>
          </cell>
          <cell r="O288" t="str">
            <v>HĐ</v>
          </cell>
          <cell r="Q288" t="str">
            <v>ĐH</v>
          </cell>
          <cell r="S288" t="str">
            <v>TTS</v>
          </cell>
          <cell r="U288" t="str">
            <v>01/2015-31/12/2015</v>
          </cell>
          <cell r="X288" t="str">
            <v>Khoa CNSH&amp;CNTP</v>
          </cell>
          <cell r="Y288" t="str">
            <v>Bộ môn Công nghệ thực phẩm</v>
          </cell>
          <cell r="Z288" t="str">
            <v>Đi nước ngoài</v>
          </cell>
        </row>
        <row r="289">
          <cell r="C289" t="str">
            <v>Lã Văn Hiền</v>
          </cell>
          <cell r="D289">
            <v>32018</v>
          </cell>
          <cell r="F289">
            <v>41426</v>
          </cell>
          <cell r="G289">
            <v>41426</v>
          </cell>
          <cell r="I289" t="str">
            <v>kinh</v>
          </cell>
          <cell r="J289">
            <v>13095</v>
          </cell>
          <cell r="O289" t="str">
            <v>HĐ</v>
          </cell>
          <cell r="Q289" t="str">
            <v>ĐH</v>
          </cell>
          <cell r="T289" t="str">
            <v>NN</v>
          </cell>
          <cell r="U289" t="str">
            <v>9/2015-8/2019</v>
          </cell>
          <cell r="X289" t="str">
            <v>Khoa CNSH&amp;CNTP</v>
          </cell>
          <cell r="Y289" t="str">
            <v>Bộ môn Công nghệ Sinh học</v>
          </cell>
          <cell r="Z289" t="str">
            <v>Đi nước ngoài</v>
          </cell>
        </row>
        <row r="290">
          <cell r="C290" t="str">
            <v>Phạm Thị Phương</v>
          </cell>
          <cell r="E290">
            <v>30348</v>
          </cell>
          <cell r="F290">
            <v>40087</v>
          </cell>
          <cell r="G290">
            <v>40087</v>
          </cell>
          <cell r="H290">
            <v>40909</v>
          </cell>
          <cell r="I290" t="str">
            <v>Kinh</v>
          </cell>
          <cell r="J290">
            <v>13095</v>
          </cell>
          <cell r="O290" t="str">
            <v>BC</v>
          </cell>
          <cell r="Q290" t="str">
            <v>Th.S</v>
          </cell>
          <cell r="R290">
            <v>42754</v>
          </cell>
          <cell r="T290" t="str">
            <v>Tr.N</v>
          </cell>
          <cell r="X290" t="str">
            <v>Khoa CNSH&amp;CNTP</v>
          </cell>
          <cell r="Y290" t="str">
            <v>Bộ môn Công nghệ thực phẩm</v>
          </cell>
        </row>
        <row r="291">
          <cell r="C291" t="str">
            <v>Phạm Bằng Phương</v>
          </cell>
          <cell r="D291">
            <v>29507</v>
          </cell>
          <cell r="G291">
            <v>41791</v>
          </cell>
          <cell r="H291">
            <v>42217</v>
          </cell>
          <cell r="I291" t="str">
            <v>Kinh</v>
          </cell>
          <cell r="J291" t="str">
            <v>V.07.01.03</v>
          </cell>
          <cell r="K291" t="str">
            <v>x</v>
          </cell>
          <cell r="O291" t="str">
            <v>BC</v>
          </cell>
          <cell r="P291" t="str">
            <v>Hàn Quốc</v>
          </cell>
          <cell r="Q291" t="str">
            <v>TS</v>
          </cell>
          <cell r="R291">
            <v>2014</v>
          </cell>
          <cell r="W291" t="str">
            <v>Công nghệ sinh học</v>
          </cell>
          <cell r="X291" t="str">
            <v>Khoa CNSH&amp;CNTP</v>
          </cell>
          <cell r="Y291" t="str">
            <v>Bộ môn Công nghệ Sinh học</v>
          </cell>
        </row>
        <row r="292">
          <cell r="C292" t="str">
            <v>Vũ Thị Thanh Hằng</v>
          </cell>
          <cell r="E292">
            <v>33568</v>
          </cell>
          <cell r="G292">
            <v>42705</v>
          </cell>
          <cell r="I292" t="str">
            <v>Kinh</v>
          </cell>
          <cell r="J292">
            <v>1003</v>
          </cell>
          <cell r="O292" t="str">
            <v>HĐ</v>
          </cell>
          <cell r="Q292" t="str">
            <v>Th.S</v>
          </cell>
          <cell r="X292" t="str">
            <v>Khoa CNSH&amp;CNTP</v>
          </cell>
          <cell r="Y292" t="str">
            <v>Bộ môn Công nghệ Sinh học</v>
          </cell>
        </row>
        <row r="293">
          <cell r="C293" t="str">
            <v>Nông Thị Hải Yến</v>
          </cell>
          <cell r="E293">
            <v>32876</v>
          </cell>
          <cell r="G293">
            <v>43770</v>
          </cell>
          <cell r="I293" t="str">
            <v>Kinh</v>
          </cell>
          <cell r="J293">
            <v>1003</v>
          </cell>
          <cell r="O293" t="str">
            <v>HĐ</v>
          </cell>
          <cell r="Q293" t="str">
            <v>Th.S</v>
          </cell>
          <cell r="W293" t="str">
            <v>Nông nghiệp</v>
          </cell>
          <cell r="X293" t="str">
            <v>Khoa CNSH&amp;CNTP</v>
          </cell>
        </row>
        <row r="294">
          <cell r="C294" t="str">
            <v>KHOA MÔI TRƯỜNG</v>
          </cell>
        </row>
        <row r="295">
          <cell r="C295" t="str">
            <v>Đỗ Thị Lan</v>
          </cell>
          <cell r="E295">
            <v>26348</v>
          </cell>
          <cell r="F295">
            <v>34090</v>
          </cell>
          <cell r="G295">
            <v>34090</v>
          </cell>
          <cell r="H295">
            <v>34973</v>
          </cell>
          <cell r="I295" t="str">
            <v>Kinh</v>
          </cell>
          <cell r="J295" t="str">
            <v>V.07.01.01</v>
          </cell>
          <cell r="K295" t="str">
            <v>x</v>
          </cell>
          <cell r="L295" t="str">
            <v>Trưởng khoa</v>
          </cell>
          <cell r="M295" t="str">
            <v>UV BCH</v>
          </cell>
          <cell r="O295" t="str">
            <v>BC</v>
          </cell>
          <cell r="P295" t="str">
            <v>Đức</v>
          </cell>
          <cell r="Q295" t="str">
            <v>PGS.TS</v>
          </cell>
          <cell r="R295">
            <v>2009</v>
          </cell>
          <cell r="W295" t="str">
            <v>QHSTcảnh quan</v>
          </cell>
          <cell r="X295" t="str">
            <v>Khoa Môi trường</v>
          </cell>
          <cell r="Y295" t="str">
            <v>Bộ môn Khoa học và Quản lý môi trường</v>
          </cell>
        </row>
        <row r="296">
          <cell r="C296" t="str">
            <v>Nguyễn Thanh Hải</v>
          </cell>
          <cell r="D296">
            <v>29312</v>
          </cell>
          <cell r="F296">
            <v>37257</v>
          </cell>
          <cell r="G296">
            <v>37257</v>
          </cell>
          <cell r="H296">
            <v>40330</v>
          </cell>
          <cell r="I296" t="str">
            <v>Kinh</v>
          </cell>
          <cell r="J296" t="str">
            <v>V.07.01.02</v>
          </cell>
          <cell r="K296" t="str">
            <v>x</v>
          </cell>
          <cell r="L296" t="str">
            <v>P. Trưởng khoa</v>
          </cell>
          <cell r="O296" t="str">
            <v>BC</v>
          </cell>
          <cell r="P296" t="str">
            <v>Philippines</v>
          </cell>
          <cell r="Q296" t="str">
            <v>TS</v>
          </cell>
          <cell r="R296">
            <v>2010</v>
          </cell>
          <cell r="W296" t="str">
            <v>Nông nghiệp</v>
          </cell>
          <cell r="X296" t="str">
            <v>Khoa Môi trường</v>
          </cell>
          <cell r="Y296" t="str">
            <v>Bộ môn Công nghệ môi trường</v>
          </cell>
        </row>
        <row r="297">
          <cell r="C297" t="str">
            <v>Dư Ngọc Thành</v>
          </cell>
          <cell r="D297">
            <v>24238</v>
          </cell>
          <cell r="F297">
            <v>34425</v>
          </cell>
          <cell r="G297">
            <v>34425</v>
          </cell>
          <cell r="H297">
            <v>36434</v>
          </cell>
          <cell r="I297" t="str">
            <v>Kinh</v>
          </cell>
          <cell r="J297" t="str">
            <v>V.07.01.02</v>
          </cell>
          <cell r="K297" t="str">
            <v>x</v>
          </cell>
          <cell r="L297" t="str">
            <v>TBM</v>
          </cell>
          <cell r="O297" t="str">
            <v>BC</v>
          </cell>
          <cell r="P297" t="str">
            <v>Việt Nam</v>
          </cell>
          <cell r="Q297" t="str">
            <v>TS</v>
          </cell>
          <cell r="R297">
            <v>2007</v>
          </cell>
          <cell r="W297" t="str">
            <v>Trồng trọt</v>
          </cell>
          <cell r="X297" t="str">
            <v>Khoa Môi trường</v>
          </cell>
          <cell r="Y297" t="str">
            <v>Bộ môn Công nghệ môi trường</v>
          </cell>
        </row>
        <row r="298">
          <cell r="C298" t="str">
            <v>Trần Thị Phả</v>
          </cell>
          <cell r="E298">
            <v>29771</v>
          </cell>
          <cell r="F298" t="e">
            <v>#N/A</v>
          </cell>
          <cell r="G298">
            <v>38534</v>
          </cell>
          <cell r="H298" t="str">
            <v>02/08</v>
          </cell>
          <cell r="I298" t="str">
            <v>Kinh</v>
          </cell>
          <cell r="J298" t="str">
            <v>V.07.01.02</v>
          </cell>
          <cell r="K298" t="str">
            <v>x</v>
          </cell>
          <cell r="L298" t="str">
            <v>TBM</v>
          </cell>
          <cell r="N298" t="str">
            <v>22/6/2015</v>
          </cell>
          <cell r="O298" t="str">
            <v>BC</v>
          </cell>
          <cell r="P298" t="str">
            <v>Việt Nam</v>
          </cell>
          <cell r="Q298" t="str">
            <v>TS</v>
          </cell>
          <cell r="R298">
            <v>2014</v>
          </cell>
          <cell r="W298" t="str">
            <v>Môi trường đất và nước</v>
          </cell>
          <cell r="X298" t="str">
            <v>Khoa Môi trường</v>
          </cell>
          <cell r="Y298" t="str">
            <v>Bộ môn Khoa học và Quản lý môi trường</v>
          </cell>
        </row>
        <row r="299">
          <cell r="C299" t="str">
            <v>Nguyễn Ngọc Sơn Hải</v>
          </cell>
          <cell r="D299">
            <v>31653</v>
          </cell>
          <cell r="F299">
            <v>39814</v>
          </cell>
          <cell r="G299">
            <v>39814</v>
          </cell>
          <cell r="H299">
            <v>41791</v>
          </cell>
          <cell r="I299" t="str">
            <v>Kinh</v>
          </cell>
          <cell r="J299" t="str">
            <v>V.07.01.03</v>
          </cell>
          <cell r="K299" t="str">
            <v>x</v>
          </cell>
          <cell r="O299" t="str">
            <v>BC</v>
          </cell>
          <cell r="P299" t="str">
            <v>Thái Lan</v>
          </cell>
          <cell r="Q299" t="str">
            <v>Th.S</v>
          </cell>
          <cell r="S299" t="str">
            <v>NN</v>
          </cell>
          <cell r="U299" t="str">
            <v>1/2015-2/2019</v>
          </cell>
          <cell r="W299" t="str">
            <v>Quản lý hệ thống nông nghiệp</v>
          </cell>
          <cell r="X299" t="str">
            <v>Khoa Môi trường</v>
          </cell>
          <cell r="Y299" t="str">
            <v>Bộ môn Khoa học và Quản lý môi trường</v>
          </cell>
          <cell r="Z299" t="str">
            <v>Đi nước ngoài</v>
          </cell>
        </row>
        <row r="300">
          <cell r="C300" t="str">
            <v>Dương Thị Minh Hoà</v>
          </cell>
          <cell r="E300">
            <v>31636</v>
          </cell>
          <cell r="F300">
            <v>40179</v>
          </cell>
          <cell r="G300">
            <v>40179</v>
          </cell>
          <cell r="H300">
            <v>41214</v>
          </cell>
          <cell r="I300" t="str">
            <v>Kinh</v>
          </cell>
          <cell r="J300" t="str">
            <v>V.07.01.03</v>
          </cell>
          <cell r="K300" t="str">
            <v>x</v>
          </cell>
          <cell r="L300" t="str">
            <v>PBM</v>
          </cell>
          <cell r="O300" t="str">
            <v>BC</v>
          </cell>
          <cell r="Q300" t="str">
            <v>Th.S</v>
          </cell>
          <cell r="W300" t="str">
            <v>Khoa học môi trường</v>
          </cell>
          <cell r="X300" t="str">
            <v>Khoa Môi trường</v>
          </cell>
          <cell r="Y300" t="str">
            <v>Bộ môn Khoa học và Quản lý môi trường</v>
          </cell>
        </row>
        <row r="301">
          <cell r="C301" t="str">
            <v>Nguyễn Minh Cảnh</v>
          </cell>
          <cell r="D301">
            <v>29306</v>
          </cell>
          <cell r="F301">
            <v>37614</v>
          </cell>
          <cell r="G301">
            <v>39391</v>
          </cell>
          <cell r="H301" t="str">
            <v>1/05</v>
          </cell>
          <cell r="I301" t="str">
            <v>Kinh</v>
          </cell>
          <cell r="J301" t="str">
            <v>V.07.01.03</v>
          </cell>
          <cell r="K301" t="str">
            <v>x</v>
          </cell>
          <cell r="O301" t="str">
            <v>BC</v>
          </cell>
          <cell r="Q301" t="str">
            <v>Th.S</v>
          </cell>
          <cell r="W301" t="str">
            <v>Luật</v>
          </cell>
          <cell r="X301" t="str">
            <v>Khoa Môi trường</v>
          </cell>
          <cell r="Y301" t="str">
            <v>Bộ môn Khoa học và Quản lý môi trường</v>
          </cell>
        </row>
        <row r="302">
          <cell r="C302" t="str">
            <v>Dương Minh Ngọc</v>
          </cell>
          <cell r="E302">
            <v>31519</v>
          </cell>
          <cell r="F302">
            <v>39814</v>
          </cell>
          <cell r="G302">
            <v>39814</v>
          </cell>
          <cell r="H302">
            <v>39995</v>
          </cell>
          <cell r="I302" t="str">
            <v>Kinh</v>
          </cell>
          <cell r="J302" t="str">
            <v>V.07.01.03</v>
          </cell>
          <cell r="K302" t="str">
            <v>x</v>
          </cell>
          <cell r="O302" t="str">
            <v>BC</v>
          </cell>
          <cell r="P302" t="str">
            <v>Trung Quốc</v>
          </cell>
          <cell r="Q302" t="str">
            <v>Th.S</v>
          </cell>
          <cell r="W302" t="str">
            <v>Môi trường</v>
          </cell>
          <cell r="X302" t="str">
            <v>Khoa Môi trường</v>
          </cell>
          <cell r="Y302" t="str">
            <v>Bộ môn Công nghệ môi trường</v>
          </cell>
        </row>
        <row r="303">
          <cell r="C303" t="str">
            <v>Hà Đình Nghiêm</v>
          </cell>
          <cell r="D303">
            <v>31324</v>
          </cell>
          <cell r="F303">
            <v>40787</v>
          </cell>
          <cell r="G303">
            <v>40787</v>
          </cell>
          <cell r="I303" t="str">
            <v>Tày</v>
          </cell>
          <cell r="J303" t="str">
            <v>V.07.01.03</v>
          </cell>
          <cell r="K303" t="str">
            <v>x</v>
          </cell>
          <cell r="O303" t="str">
            <v>BC</v>
          </cell>
          <cell r="Q303" t="str">
            <v>Th.S</v>
          </cell>
          <cell r="W303" t="str">
            <v>Môi trường</v>
          </cell>
          <cell r="X303" t="str">
            <v>Khoa Môi trường</v>
          </cell>
          <cell r="Y303" t="str">
            <v>Bộ môn Công nghệ môi trường</v>
          </cell>
        </row>
        <row r="304">
          <cell r="C304" t="str">
            <v>Hoàng Thị Lan Anh</v>
          </cell>
          <cell r="E304">
            <v>31827</v>
          </cell>
          <cell r="F304">
            <v>40544</v>
          </cell>
          <cell r="G304">
            <v>40544</v>
          </cell>
          <cell r="I304" t="str">
            <v>Kinh</v>
          </cell>
          <cell r="J304" t="str">
            <v>V.07.01.03</v>
          </cell>
          <cell r="K304" t="str">
            <v>x</v>
          </cell>
          <cell r="O304" t="str">
            <v>BC</v>
          </cell>
          <cell r="Q304" t="str">
            <v>Th.S</v>
          </cell>
          <cell r="W304" t="str">
            <v>Khoa học môi trường</v>
          </cell>
          <cell r="X304" t="str">
            <v>Khoa Môi trường</v>
          </cell>
          <cell r="Y304" t="str">
            <v>Bộ môn Khoa học và Quản lý môi trường</v>
          </cell>
        </row>
        <row r="305">
          <cell r="C305" t="str">
            <v>Nguyễn Duy Hải</v>
          </cell>
          <cell r="D305">
            <v>31837</v>
          </cell>
          <cell r="F305">
            <v>40544</v>
          </cell>
          <cell r="G305">
            <v>40544</v>
          </cell>
          <cell r="I305" t="str">
            <v>Kinh</v>
          </cell>
          <cell r="J305">
            <v>15111</v>
          </cell>
          <cell r="K305" t="str">
            <v>x</v>
          </cell>
          <cell r="O305" t="str">
            <v>HĐ</v>
          </cell>
          <cell r="Q305" t="str">
            <v>Th.S</v>
          </cell>
          <cell r="S305" t="str">
            <v>NN</v>
          </cell>
          <cell r="U305" t="str">
            <v>9/2015-9/2019</v>
          </cell>
          <cell r="W305" t="str">
            <v>Khoa học môi trường</v>
          </cell>
          <cell r="X305" t="str">
            <v>Khoa Môi trường</v>
          </cell>
          <cell r="Y305" t="str">
            <v>Bộ môn Công nghệ môi trường</v>
          </cell>
          <cell r="Z305" t="str">
            <v>Đi nước ngoài</v>
          </cell>
        </row>
        <row r="306">
          <cell r="C306" t="str">
            <v>Nguyễn Thị Huệ</v>
          </cell>
          <cell r="E306">
            <v>31687</v>
          </cell>
          <cell r="G306">
            <v>40219</v>
          </cell>
          <cell r="H306">
            <v>42339</v>
          </cell>
          <cell r="I306" t="str">
            <v>Kinh</v>
          </cell>
          <cell r="J306" t="str">
            <v>V.07.01.03</v>
          </cell>
          <cell r="K306" t="str">
            <v>x</v>
          </cell>
          <cell r="O306" t="str">
            <v>BC</v>
          </cell>
          <cell r="Q306" t="str">
            <v>Th.S</v>
          </cell>
          <cell r="W306" t="str">
            <v>Khoa học môi trường</v>
          </cell>
          <cell r="X306" t="str">
            <v>Khoa Môi trường</v>
          </cell>
          <cell r="Y306" t="str">
            <v>Bộ môn Khoa học và Quản lý môi trường</v>
          </cell>
        </row>
        <row r="307">
          <cell r="C307" t="str">
            <v>Hoàng Quý Nhân</v>
          </cell>
          <cell r="D307">
            <v>33191</v>
          </cell>
          <cell r="G307">
            <v>42522</v>
          </cell>
          <cell r="I307" t="str">
            <v>Kinh</v>
          </cell>
          <cell r="J307" t="str">
            <v>V.07.01.03</v>
          </cell>
          <cell r="K307" t="str">
            <v>x</v>
          </cell>
          <cell r="O307" t="str">
            <v>BC</v>
          </cell>
          <cell r="Q307" t="str">
            <v>Th.S</v>
          </cell>
          <cell r="W307" t="str">
            <v>Khoa học Đất - Môi trường</v>
          </cell>
          <cell r="X307" t="str">
            <v>Khoa Môi trường</v>
          </cell>
          <cell r="Y307" t="str">
            <v>Bộ môn Công nghệ môi trường</v>
          </cell>
        </row>
        <row r="308">
          <cell r="C308" t="str">
            <v>Trần Hải Đăng</v>
          </cell>
          <cell r="D308">
            <v>32049</v>
          </cell>
          <cell r="G308">
            <v>42614</v>
          </cell>
          <cell r="H308">
            <v>42795</v>
          </cell>
          <cell r="I308" t="str">
            <v>Kinh</v>
          </cell>
          <cell r="J308" t="str">
            <v>V.07.01.03</v>
          </cell>
          <cell r="K308" t="str">
            <v>x</v>
          </cell>
          <cell r="L308" t="str">
            <v>PBM</v>
          </cell>
          <cell r="M308" t="str">
            <v>BT ĐTN</v>
          </cell>
          <cell r="O308" t="str">
            <v>BC</v>
          </cell>
          <cell r="P308" t="str">
            <v>Nga</v>
          </cell>
          <cell r="Q308" t="str">
            <v>TS</v>
          </cell>
          <cell r="R308">
            <v>2016</v>
          </cell>
          <cell r="W308" t="str">
            <v>hoá học</v>
          </cell>
          <cell r="X308" t="str">
            <v>Khoa Môi trường</v>
          </cell>
          <cell r="Y308" t="str">
            <v>Bộ môn Công nghệ môi trường</v>
          </cell>
        </row>
        <row r="309">
          <cell r="C309" t="str">
            <v>Bàn Thị Mỳ</v>
          </cell>
          <cell r="E309">
            <v>32675</v>
          </cell>
          <cell r="F309" t="e">
            <v>#N/A</v>
          </cell>
          <cell r="G309">
            <v>42217</v>
          </cell>
          <cell r="I309" t="str">
            <v>Dao</v>
          </cell>
          <cell r="J309">
            <v>13095</v>
          </cell>
          <cell r="O309" t="str">
            <v>HĐ</v>
          </cell>
          <cell r="Q309" t="str">
            <v>Th.S</v>
          </cell>
          <cell r="X309" t="str">
            <v>Khoa Môi trường</v>
          </cell>
          <cell r="Y309" t="str">
            <v>Bộ môn Khoa học và Quản lý môi trường</v>
          </cell>
        </row>
        <row r="310">
          <cell r="C310" t="str">
            <v>Dương Thị Hương Ly</v>
          </cell>
          <cell r="E310">
            <v>32427</v>
          </cell>
          <cell r="G310">
            <v>42461</v>
          </cell>
          <cell r="I310" t="str">
            <v>Tày</v>
          </cell>
          <cell r="J310">
            <v>1003</v>
          </cell>
          <cell r="O310" t="str">
            <v>hĐ</v>
          </cell>
          <cell r="Q310" t="str">
            <v>Th.S</v>
          </cell>
          <cell r="W310" t="str">
            <v>Môi trường</v>
          </cell>
          <cell r="X310" t="str">
            <v>Khoa Môi trường</v>
          </cell>
          <cell r="Y310" t="str">
            <v>Bộ môn Công nghệ môi trường</v>
          </cell>
        </row>
        <row r="311">
          <cell r="C311" t="str">
            <v>KHOA QLTN</v>
          </cell>
        </row>
        <row r="312">
          <cell r="C312" t="str">
            <v>Vũ Thị Thanh Thuỷ</v>
          </cell>
          <cell r="E312">
            <v>25563</v>
          </cell>
          <cell r="F312">
            <v>33817</v>
          </cell>
          <cell r="G312" t="str">
            <v>12/93</v>
          </cell>
          <cell r="H312" t="str">
            <v>12/93</v>
          </cell>
          <cell r="I312" t="str">
            <v>Kinh</v>
          </cell>
          <cell r="J312" t="str">
            <v>V.07.01.02</v>
          </cell>
          <cell r="K312" t="str">
            <v>x</v>
          </cell>
          <cell r="L312" t="str">
            <v>Trưởng khoa</v>
          </cell>
          <cell r="O312" t="str">
            <v>BC</v>
          </cell>
          <cell r="P312" t="str">
            <v>Việt Nam</v>
          </cell>
          <cell r="Q312" t="str">
            <v>TS</v>
          </cell>
          <cell r="R312">
            <v>2010</v>
          </cell>
          <cell r="W312" t="str">
            <v>Trồng trọt</v>
          </cell>
          <cell r="X312" t="str">
            <v>Khoa QLTN</v>
          </cell>
          <cell r="Y312" t="str">
            <v>Bộ môn Quản lý đất đai và Bất động sản</v>
          </cell>
        </row>
        <row r="313">
          <cell r="C313" t="str">
            <v>Phan Đình Binh</v>
          </cell>
          <cell r="D313">
            <v>28020</v>
          </cell>
          <cell r="F313">
            <v>36495</v>
          </cell>
          <cell r="G313">
            <v>36495</v>
          </cell>
          <cell r="H313" t="str">
            <v>4/06</v>
          </cell>
          <cell r="I313" t="str">
            <v>Tày</v>
          </cell>
          <cell r="J313" t="str">
            <v>V.07.01.01</v>
          </cell>
          <cell r="K313" t="str">
            <v>x</v>
          </cell>
          <cell r="L313" t="str">
            <v>P. Trưởng khoa</v>
          </cell>
          <cell r="O313" t="str">
            <v>BC</v>
          </cell>
          <cell r="P313" t="str">
            <v>Đài Loan</v>
          </cell>
          <cell r="Q313" t="str">
            <v>PGS.TS</v>
          </cell>
          <cell r="R313">
            <v>2015</v>
          </cell>
          <cell r="W313" t="str">
            <v>Quản lý Tài nguyên và Môi trường</v>
          </cell>
          <cell r="X313" t="str">
            <v>Khoa QLTN</v>
          </cell>
          <cell r="Y313" t="str">
            <v>Bộ môn Quản lý đất đai và Bất động sản</v>
          </cell>
        </row>
        <row r="314">
          <cell r="C314" t="str">
            <v>Trương Thành Nam</v>
          </cell>
          <cell r="D314">
            <v>28579</v>
          </cell>
          <cell r="F314">
            <v>37257</v>
          </cell>
          <cell r="G314">
            <v>37257</v>
          </cell>
          <cell r="H314" t="str">
            <v>02/08</v>
          </cell>
          <cell r="I314" t="str">
            <v>Kinh</v>
          </cell>
          <cell r="J314" t="str">
            <v>V.07.01.03</v>
          </cell>
          <cell r="K314" t="str">
            <v>x</v>
          </cell>
          <cell r="L314" t="str">
            <v>P. Trưởng khoa</v>
          </cell>
          <cell r="O314" t="str">
            <v>BC</v>
          </cell>
          <cell r="Q314" t="str">
            <v>Th.S</v>
          </cell>
          <cell r="S314" t="str">
            <v>Tr.N</v>
          </cell>
          <cell r="U314" t="str">
            <v>Từ 2009 - 2013</v>
          </cell>
          <cell r="W314" t="str">
            <v>Quản lý đất đai</v>
          </cell>
          <cell r="X314" t="str">
            <v>Khoa QLTN</v>
          </cell>
          <cell r="Y314" t="str">
            <v>Bộ môn Quản lý tài nguyên và Du lịch sinh thái</v>
          </cell>
        </row>
        <row r="315">
          <cell r="C315" t="str">
            <v>Nguyễn Ngọc Nông</v>
          </cell>
          <cell r="D315">
            <v>21343</v>
          </cell>
          <cell r="F315">
            <v>29860</v>
          </cell>
          <cell r="G315" t="str">
            <v>10/81</v>
          </cell>
          <cell r="H315" t="str">
            <v>10/81</v>
          </cell>
          <cell r="I315" t="str">
            <v>Kinh</v>
          </cell>
          <cell r="J315" t="str">
            <v>V.07.01.01</v>
          </cell>
          <cell r="K315" t="str">
            <v>x</v>
          </cell>
          <cell r="O315" t="str">
            <v>BC</v>
          </cell>
          <cell r="P315" t="str">
            <v>Việt Nam</v>
          </cell>
          <cell r="Q315" t="str">
            <v>PGS.TS</v>
          </cell>
          <cell r="R315">
            <v>2003</v>
          </cell>
          <cell r="W315" t="str">
            <v>Trồng trọt</v>
          </cell>
          <cell r="X315" t="str">
            <v>Khoa QLTN</v>
          </cell>
          <cell r="Y315" t="str">
            <v>Bộ môn Quản lý tài nguyên và Du lịch sinh thái</v>
          </cell>
        </row>
        <row r="316">
          <cell r="C316" t="str">
            <v>Đặng Văn Minh</v>
          </cell>
          <cell r="D316">
            <v>21570</v>
          </cell>
          <cell r="G316">
            <v>30195</v>
          </cell>
          <cell r="I316" t="str">
            <v>Kinh</v>
          </cell>
          <cell r="J316" t="str">
            <v>V.07.01.01</v>
          </cell>
          <cell r="K316" t="str">
            <v>x</v>
          </cell>
          <cell r="O316" t="str">
            <v>BC</v>
          </cell>
          <cell r="P316" t="str">
            <v>Canada</v>
          </cell>
          <cell r="Q316" t="str">
            <v>GS.TS</v>
          </cell>
          <cell r="W316" t="str">
            <v>Khoa học Đất</v>
          </cell>
          <cell r="X316" t="str">
            <v>Khoa QLTN</v>
          </cell>
          <cell r="Y316" t="str">
            <v>Bộ môn Quản lý tài nguyên và Du lịch sinh thái</v>
          </cell>
        </row>
        <row r="317">
          <cell r="C317" t="str">
            <v>Nguyễn Đức Nhuận</v>
          </cell>
          <cell r="D317">
            <v>27226</v>
          </cell>
          <cell r="F317">
            <v>35765</v>
          </cell>
          <cell r="G317">
            <v>35765</v>
          </cell>
          <cell r="H317" t="str">
            <v>6/04</v>
          </cell>
          <cell r="I317" t="str">
            <v>Tày</v>
          </cell>
          <cell r="J317" t="str">
            <v>V.07.01.03</v>
          </cell>
          <cell r="K317" t="str">
            <v>x</v>
          </cell>
          <cell r="L317" t="str">
            <v>TBM</v>
          </cell>
          <cell r="O317" t="str">
            <v>BC</v>
          </cell>
          <cell r="P317" t="str">
            <v>Hàn Quốc</v>
          </cell>
          <cell r="Q317" t="str">
            <v>TS</v>
          </cell>
          <cell r="R317">
            <v>2012</v>
          </cell>
          <cell r="W317" t="str">
            <v>Nông nghiệp</v>
          </cell>
          <cell r="X317" t="str">
            <v>Khoa QLTN</v>
          </cell>
          <cell r="Y317" t="str">
            <v>Bộ môn Quản lý tài nguyên và Du lịch sinh thái</v>
          </cell>
        </row>
        <row r="318">
          <cell r="C318" t="str">
            <v>Nông Thị Thu Huyền</v>
          </cell>
          <cell r="E318">
            <v>28159</v>
          </cell>
          <cell r="F318" t="e">
            <v>#N/A</v>
          </cell>
          <cell r="G318">
            <v>36586</v>
          </cell>
          <cell r="H318" t="str">
            <v>02/08</v>
          </cell>
          <cell r="I318" t="str">
            <v>Nùng</v>
          </cell>
          <cell r="J318" t="str">
            <v>V.07.01.03</v>
          </cell>
          <cell r="K318" t="str">
            <v>x</v>
          </cell>
          <cell r="O318" t="str">
            <v>BC</v>
          </cell>
          <cell r="Q318" t="str">
            <v>TS</v>
          </cell>
          <cell r="S318" t="str">
            <v>Tr.N</v>
          </cell>
          <cell r="U318" t="str">
            <v>12/2012-12/2015</v>
          </cell>
          <cell r="W318" t="str">
            <v>QLĐ Đ</v>
          </cell>
          <cell r="X318" t="str">
            <v>Khoa QLTN</v>
          </cell>
          <cell r="Y318" t="str">
            <v>Bộ môn Quản lý tài nguyên và Du lịch sinh thái</v>
          </cell>
        </row>
        <row r="319">
          <cell r="C319" t="str">
            <v>Nguyễn Thu Thuỳ</v>
          </cell>
          <cell r="E319">
            <v>28045</v>
          </cell>
          <cell r="G319" t="str">
            <v>2017</v>
          </cell>
          <cell r="I319" t="str">
            <v>Tày</v>
          </cell>
          <cell r="J319" t="str">
            <v>V.07.01.03</v>
          </cell>
          <cell r="K319" t="str">
            <v>x</v>
          </cell>
          <cell r="O319" t="str">
            <v>BC</v>
          </cell>
          <cell r="P319" t="str">
            <v>Việt Nam</v>
          </cell>
          <cell r="Q319" t="str">
            <v>TS</v>
          </cell>
          <cell r="W319" t="str">
            <v>QLĐĐ</v>
          </cell>
          <cell r="X319" t="str">
            <v>Khoa QLTN</v>
          </cell>
          <cell r="Y319" t="str">
            <v>Bộ môn Quản lý tài nguyên và Du lịch sinh thái</v>
          </cell>
        </row>
        <row r="320">
          <cell r="C320" t="str">
            <v>Trần Thị Mai Anh</v>
          </cell>
          <cell r="E320">
            <v>32296</v>
          </cell>
          <cell r="F320">
            <v>40137</v>
          </cell>
          <cell r="G320">
            <v>40137</v>
          </cell>
          <cell r="H320">
            <v>41214</v>
          </cell>
          <cell r="I320" t="str">
            <v>Kinh</v>
          </cell>
          <cell r="J320" t="str">
            <v>V.07.01.03</v>
          </cell>
          <cell r="K320" t="str">
            <v>x</v>
          </cell>
          <cell r="O320" t="str">
            <v>BC</v>
          </cell>
          <cell r="Q320" t="str">
            <v>Th.S</v>
          </cell>
          <cell r="S320" t="str">
            <v>NN</v>
          </cell>
          <cell r="U320" t="str">
            <v>9/2015-9/2019</v>
          </cell>
          <cell r="W320" t="str">
            <v>QLĐ Đ</v>
          </cell>
          <cell r="X320" t="str">
            <v>Khoa QLTN</v>
          </cell>
          <cell r="Y320" t="str">
            <v>Bộ môn Quản lý tài nguyên và Du lịch sinh thái</v>
          </cell>
        </row>
        <row r="321">
          <cell r="C321" t="str">
            <v>Hoàng Hữu Chiến</v>
          </cell>
          <cell r="D321">
            <v>32042</v>
          </cell>
          <cell r="F321">
            <v>40544</v>
          </cell>
          <cell r="G321">
            <v>40544</v>
          </cell>
          <cell r="H321">
            <v>42339</v>
          </cell>
          <cell r="I321" t="str">
            <v>Tày</v>
          </cell>
          <cell r="J321" t="str">
            <v>V.07.01.03</v>
          </cell>
          <cell r="K321" t="str">
            <v>x</v>
          </cell>
          <cell r="O321" t="str">
            <v>BC</v>
          </cell>
          <cell r="Q321" t="str">
            <v>Th.S</v>
          </cell>
          <cell r="W321" t="str">
            <v>QLĐĐ</v>
          </cell>
          <cell r="X321" t="str">
            <v>Khoa QLTN</v>
          </cell>
          <cell r="Y321" t="str">
            <v>Bộ môn Quản lý tài nguyên và Du lịch sinh thái</v>
          </cell>
          <cell r="Z321" t="str">
            <v>Đi nước ngoài</v>
          </cell>
        </row>
        <row r="322">
          <cell r="C322" t="str">
            <v>Nguyễn Quang Thi</v>
          </cell>
          <cell r="D322">
            <v>30940</v>
          </cell>
          <cell r="F322" t="e">
            <v>#N/A</v>
          </cell>
          <cell r="G322">
            <v>39569</v>
          </cell>
          <cell r="H322" t="str">
            <v>04/09</v>
          </cell>
          <cell r="I322" t="str">
            <v>Tày</v>
          </cell>
          <cell r="J322" t="str">
            <v>V.07.01.03</v>
          </cell>
          <cell r="K322" t="str">
            <v>x</v>
          </cell>
          <cell r="L322" t="str">
            <v>PBM</v>
          </cell>
          <cell r="O322" t="str">
            <v>BC</v>
          </cell>
          <cell r="P322" t="str">
            <v>Việt Nam</v>
          </cell>
          <cell r="Q322" t="str">
            <v>TS</v>
          </cell>
          <cell r="S322" t="str">
            <v>Tr.N</v>
          </cell>
          <cell r="U322" t="str">
            <v>10/2013-10/2016</v>
          </cell>
          <cell r="W322" t="str">
            <v>QLĐ Đ</v>
          </cell>
          <cell r="X322" t="str">
            <v>Khoa QLTN</v>
          </cell>
          <cell r="Y322" t="str">
            <v>Bộ môn Quản lý tài nguyên và Du lịch sinh thái</v>
          </cell>
        </row>
        <row r="323">
          <cell r="C323" t="str">
            <v>Dương Hồng Việt</v>
          </cell>
          <cell r="D323">
            <v>31659</v>
          </cell>
          <cell r="F323">
            <v>40787</v>
          </cell>
          <cell r="G323">
            <v>40787</v>
          </cell>
          <cell r="I323" t="str">
            <v>Kinh</v>
          </cell>
          <cell r="J323" t="str">
            <v>V.07.01.03</v>
          </cell>
          <cell r="K323" t="str">
            <v>x</v>
          </cell>
          <cell r="O323" t="str">
            <v>BC</v>
          </cell>
          <cell r="P323" t="str">
            <v>Úc</v>
          </cell>
          <cell r="Q323" t="str">
            <v>Th.S</v>
          </cell>
          <cell r="U323" t="str">
            <v>1/2015-1/2017</v>
          </cell>
          <cell r="W323" t="str">
            <v>Quản lý Môi Trường</v>
          </cell>
          <cell r="X323" t="str">
            <v>Khoa QLTN</v>
          </cell>
          <cell r="Y323" t="str">
            <v>Bộ môn Quản lý tài nguyên và Du lịch sinh thái</v>
          </cell>
        </row>
        <row r="324">
          <cell r="C324" t="str">
            <v>Vũ Thị Kim Hảo</v>
          </cell>
          <cell r="E324">
            <v>33433</v>
          </cell>
          <cell r="G324">
            <v>42736</v>
          </cell>
          <cell r="I324" t="str">
            <v>Kinh</v>
          </cell>
          <cell r="J324" t="str">
            <v>V.07.01.03</v>
          </cell>
          <cell r="K324" t="str">
            <v>x</v>
          </cell>
          <cell r="O324" t="str">
            <v>BC</v>
          </cell>
          <cell r="Q324" t="str">
            <v>Th.S</v>
          </cell>
          <cell r="W324" t="str">
            <v>QLĐĐ</v>
          </cell>
          <cell r="X324" t="str">
            <v>Khoa QLTN</v>
          </cell>
          <cell r="Y324" t="str">
            <v>Bộ môn Quản lý tài nguyên và Du lịch sinh thái</v>
          </cell>
        </row>
        <row r="325">
          <cell r="C325" t="str">
            <v>Đỗ Sơn Tùng</v>
          </cell>
          <cell r="D325">
            <v>30867</v>
          </cell>
          <cell r="F325">
            <v>39052</v>
          </cell>
          <cell r="G325">
            <v>39052</v>
          </cell>
          <cell r="H325" t="str">
            <v>08/08</v>
          </cell>
          <cell r="I325" t="str">
            <v>Kinh</v>
          </cell>
          <cell r="J325" t="str">
            <v>V.07.01.03</v>
          </cell>
          <cell r="K325" t="str">
            <v>x</v>
          </cell>
          <cell r="O325" t="str">
            <v>BC</v>
          </cell>
          <cell r="Q325" t="str">
            <v>Th.S</v>
          </cell>
          <cell r="S325" t="str">
            <v>NN</v>
          </cell>
          <cell r="U325" t="str">
            <v>4 năm từ t2/2015</v>
          </cell>
          <cell r="W325" t="str">
            <v>QLĐ Đ</v>
          </cell>
          <cell r="X325" t="str">
            <v>Khoa QLTN</v>
          </cell>
          <cell r="Y325" t="str">
            <v>Bộ môn Quản lý tài nguyên và Du lịch sinh thái</v>
          </cell>
        </row>
        <row r="326">
          <cell r="C326" t="str">
            <v>Phan Tiến Hùng</v>
          </cell>
          <cell r="D326">
            <v>24409</v>
          </cell>
          <cell r="F326">
            <v>32203</v>
          </cell>
          <cell r="G326">
            <v>32203</v>
          </cell>
          <cell r="H326">
            <v>32203</v>
          </cell>
          <cell r="I326" t="str">
            <v>Tày</v>
          </cell>
          <cell r="J326">
            <v>13095</v>
          </cell>
          <cell r="O326" t="str">
            <v>BC</v>
          </cell>
          <cell r="Q326" t="str">
            <v>ĐH</v>
          </cell>
          <cell r="X326" t="str">
            <v>Khoa QLTN</v>
          </cell>
          <cell r="Y326" t="str">
            <v>Bộ môn Quản lý tài nguyên và Du lịch sinh thái</v>
          </cell>
        </row>
        <row r="327">
          <cell r="C327" t="str">
            <v>Quách Thị Hoe</v>
          </cell>
          <cell r="E327">
            <v>31036</v>
          </cell>
          <cell r="F327" t="e">
            <v>#N/A</v>
          </cell>
          <cell r="G327">
            <v>41153</v>
          </cell>
          <cell r="H327">
            <v>41153</v>
          </cell>
          <cell r="I327" t="str">
            <v>Tày</v>
          </cell>
          <cell r="J327">
            <v>1003</v>
          </cell>
          <cell r="O327" t="str">
            <v>BC</v>
          </cell>
          <cell r="Q327" t="str">
            <v>Th.S</v>
          </cell>
          <cell r="T327" t="str">
            <v>Tr.N</v>
          </cell>
          <cell r="U327" t="str">
            <v>11/2013-11/2015</v>
          </cell>
          <cell r="X327" t="str">
            <v>Khoa QLTN</v>
          </cell>
          <cell r="Y327" t="str">
            <v>Bộ môn Quản lý tài nguyên và Du lịch sinh thái</v>
          </cell>
        </row>
        <row r="328">
          <cell r="C328" t="str">
            <v>Đào Văn Biên</v>
          </cell>
          <cell r="D328">
            <v>32568</v>
          </cell>
          <cell r="G328">
            <v>42736</v>
          </cell>
          <cell r="I328" t="str">
            <v>Kinh</v>
          </cell>
          <cell r="J328">
            <v>15111</v>
          </cell>
          <cell r="K328" t="str">
            <v>x</v>
          </cell>
          <cell r="O328" t="str">
            <v>HĐ</v>
          </cell>
          <cell r="Q328" t="str">
            <v>Th.S</v>
          </cell>
          <cell r="W328" t="str">
            <v>Khoa học môi trường</v>
          </cell>
          <cell r="X328" t="str">
            <v>Khoa QLTN</v>
          </cell>
          <cell r="Y328" t="str">
            <v>Bộ môn Quản lý tài nguyên và Du lịch sinh thái</v>
          </cell>
          <cell r="Z328" t="str">
            <v>Đi nước ngoài</v>
          </cell>
        </row>
        <row r="329">
          <cell r="C329" t="str">
            <v>Hà Văn Tuyển</v>
          </cell>
          <cell r="D329">
            <v>33469</v>
          </cell>
          <cell r="G329">
            <v>43282</v>
          </cell>
          <cell r="I329" t="str">
            <v>Kinh</v>
          </cell>
          <cell r="J329">
            <v>15111</v>
          </cell>
          <cell r="K329" t="str">
            <v>x</v>
          </cell>
          <cell r="O329" t="str">
            <v>HĐ</v>
          </cell>
          <cell r="Q329" t="str">
            <v>Th.S</v>
          </cell>
          <cell r="W329" t="str">
            <v> Quản Lý Môi Trường</v>
          </cell>
          <cell r="X329" t="str">
            <v>Khoa QLTN</v>
          </cell>
          <cell r="Y329" t="str">
            <v>Bộ môn Quản lý tài nguyên và Du lịch sinh thái</v>
          </cell>
        </row>
        <row r="330">
          <cell r="C330" t="str">
            <v>Nguyễn Khắc Thái Sơn</v>
          </cell>
          <cell r="D330">
            <v>24252</v>
          </cell>
          <cell r="F330">
            <v>35278</v>
          </cell>
          <cell r="G330">
            <v>35278</v>
          </cell>
          <cell r="H330" t="str">
            <v>10/99</v>
          </cell>
          <cell r="I330" t="str">
            <v>Kinh</v>
          </cell>
          <cell r="J330" t="str">
            <v>V.07.01.01</v>
          </cell>
          <cell r="K330" t="str">
            <v>x</v>
          </cell>
          <cell r="O330" t="str">
            <v>BC</v>
          </cell>
          <cell r="P330" t="str">
            <v>Việt Nam</v>
          </cell>
          <cell r="Q330" t="str">
            <v>PGS.TS</v>
          </cell>
          <cell r="R330">
            <v>2007</v>
          </cell>
          <cell r="W330" t="str">
            <v>Trồng trọt</v>
          </cell>
          <cell r="X330" t="str">
            <v>Khoa QLTN</v>
          </cell>
          <cell r="Y330" t="str">
            <v>Bộ môn Quản lý đất đai và Bất động sản</v>
          </cell>
        </row>
        <row r="331">
          <cell r="C331" t="str">
            <v>Nguyễn Thị Lợi</v>
          </cell>
          <cell r="E331">
            <v>24509</v>
          </cell>
          <cell r="F331">
            <v>35462</v>
          </cell>
          <cell r="G331">
            <v>35462</v>
          </cell>
          <cell r="H331" t="str">
            <v>10/99</v>
          </cell>
          <cell r="I331" t="str">
            <v>Mường</v>
          </cell>
          <cell r="J331" t="str">
            <v>V.07.01.03</v>
          </cell>
          <cell r="K331" t="str">
            <v>x</v>
          </cell>
          <cell r="O331" t="str">
            <v>BC</v>
          </cell>
          <cell r="P331" t="str">
            <v>Việt Nam</v>
          </cell>
          <cell r="Q331" t="str">
            <v>TS</v>
          </cell>
          <cell r="R331">
            <v>2012</v>
          </cell>
          <cell r="W331" t="str">
            <v>Trồng trọt</v>
          </cell>
          <cell r="X331" t="str">
            <v>Khoa QLTN</v>
          </cell>
          <cell r="Y331" t="str">
            <v>Bộ môn Quản lý đất đai và Bất động sản</v>
          </cell>
        </row>
        <row r="332">
          <cell r="C332" t="str">
            <v>Nguyễn Đình Thi</v>
          </cell>
          <cell r="D332">
            <v>24534</v>
          </cell>
          <cell r="F332">
            <v>35096</v>
          </cell>
          <cell r="G332">
            <v>35096</v>
          </cell>
          <cell r="H332" t="str">
            <v>7/02</v>
          </cell>
          <cell r="I332" t="str">
            <v>Kinh</v>
          </cell>
          <cell r="J332" t="str">
            <v>V.07.01.03</v>
          </cell>
          <cell r="K332" t="str">
            <v>x</v>
          </cell>
          <cell r="L332" t="str">
            <v>PBM</v>
          </cell>
          <cell r="O332" t="str">
            <v>BC</v>
          </cell>
          <cell r="Q332" t="str">
            <v>Th.S</v>
          </cell>
          <cell r="S332" t="str">
            <v>Tr.N</v>
          </cell>
          <cell r="U332" t="str">
            <v>12/2012-12/2015</v>
          </cell>
          <cell r="W332" t="str">
            <v>Trồng trọt</v>
          </cell>
          <cell r="X332" t="str">
            <v>Khoa QLTN</v>
          </cell>
          <cell r="Y332" t="str">
            <v>Bộ môn Quản lý đất đai và Bất động sản</v>
          </cell>
        </row>
        <row r="333">
          <cell r="C333" t="str">
            <v>Nguyễn Ngọc Anh</v>
          </cell>
          <cell r="D333">
            <v>29739</v>
          </cell>
          <cell r="F333">
            <v>38353</v>
          </cell>
          <cell r="G333">
            <v>38353</v>
          </cell>
          <cell r="H333" t="str">
            <v>02/08</v>
          </cell>
          <cell r="I333" t="str">
            <v>Kinh</v>
          </cell>
          <cell r="J333" t="str">
            <v>V.07.01.03</v>
          </cell>
          <cell r="K333" t="str">
            <v>x</v>
          </cell>
          <cell r="L333" t="str">
            <v>TBM</v>
          </cell>
          <cell r="O333" t="str">
            <v>BC</v>
          </cell>
          <cell r="P333" t="str">
            <v>Việt Nam</v>
          </cell>
          <cell r="Q333" t="str">
            <v>TS</v>
          </cell>
          <cell r="S333" t="str">
            <v>Tr.N</v>
          </cell>
          <cell r="U333" t="str">
            <v>12/2012-12/2015</v>
          </cell>
          <cell r="W333" t="str">
            <v>QLĐ Đ</v>
          </cell>
          <cell r="X333" t="str">
            <v>Khoa QLTN</v>
          </cell>
          <cell r="Y333" t="str">
            <v>Bộ môn Quản lý đất đai và Bất động sản</v>
          </cell>
        </row>
        <row r="334">
          <cell r="C334" t="str">
            <v>Nguyễn Lê Duy</v>
          </cell>
          <cell r="D334">
            <v>31188</v>
          </cell>
          <cell r="F334" t="e">
            <v>#N/A</v>
          </cell>
          <cell r="G334">
            <v>39814</v>
          </cell>
          <cell r="H334">
            <v>39995</v>
          </cell>
          <cell r="I334" t="str">
            <v>Kinh</v>
          </cell>
          <cell r="J334" t="str">
            <v>V.07.01.03</v>
          </cell>
          <cell r="K334" t="str">
            <v>x</v>
          </cell>
          <cell r="O334" t="str">
            <v>BC</v>
          </cell>
          <cell r="Q334" t="str">
            <v>Th.S</v>
          </cell>
          <cell r="S334" t="str">
            <v>TTS</v>
          </cell>
          <cell r="U334" t="str">
            <v>20/3-31/12/2015</v>
          </cell>
          <cell r="W334" t="str">
            <v>QLĐ Đ</v>
          </cell>
          <cell r="X334" t="str">
            <v>Khoa QLTN</v>
          </cell>
          <cell r="Y334" t="str">
            <v>Bộ môn Quản lý đất đai và Bất động sản</v>
          </cell>
          <cell r="Z334" t="str">
            <v>Đi nước ngoài</v>
          </cell>
        </row>
        <row r="335">
          <cell r="C335" t="str">
            <v>Ngô Thị Hồng Gấm</v>
          </cell>
          <cell r="E335">
            <v>29258</v>
          </cell>
          <cell r="F335">
            <v>38353</v>
          </cell>
          <cell r="G335">
            <v>38353</v>
          </cell>
          <cell r="H335" t="str">
            <v>08/08</v>
          </cell>
          <cell r="I335" t="str">
            <v>Kinh</v>
          </cell>
          <cell r="J335" t="str">
            <v>V.07.01.03</v>
          </cell>
          <cell r="K335" t="str">
            <v>x</v>
          </cell>
          <cell r="O335" t="str">
            <v>BC</v>
          </cell>
          <cell r="Q335" t="str">
            <v>Th.S</v>
          </cell>
          <cell r="W335" t="str">
            <v>QLĐĐ</v>
          </cell>
          <cell r="X335" t="str">
            <v>Khoa QLTN</v>
          </cell>
          <cell r="Y335" t="str">
            <v>Bộ môn Quản lý đất đai và Bất động sản</v>
          </cell>
        </row>
        <row r="336">
          <cell r="C336" t="str">
            <v>Nguyễn Huy Trung</v>
          </cell>
          <cell r="D336">
            <v>32426</v>
          </cell>
          <cell r="F336">
            <v>40544</v>
          </cell>
          <cell r="G336">
            <v>40544</v>
          </cell>
          <cell r="I336" t="str">
            <v>Kinh</v>
          </cell>
          <cell r="J336">
            <v>15111</v>
          </cell>
          <cell r="K336" t="str">
            <v>x</v>
          </cell>
          <cell r="O336" t="str">
            <v>HĐ</v>
          </cell>
          <cell r="Q336" t="str">
            <v>Th.S</v>
          </cell>
          <cell r="W336" t="str">
            <v>QLĐĐ</v>
          </cell>
          <cell r="X336" t="str">
            <v>Khoa QLTN</v>
          </cell>
          <cell r="Y336" t="str">
            <v>Bộ môn Quản lý đất đai và Bất động sản</v>
          </cell>
          <cell r="Z336" t="str">
            <v>Đi nước ngoài</v>
          </cell>
        </row>
        <row r="337">
          <cell r="C337" t="str">
            <v>Nguyễn Thuỳ Linh</v>
          </cell>
          <cell r="E337">
            <v>31674</v>
          </cell>
          <cell r="G337">
            <v>2016</v>
          </cell>
          <cell r="H337">
            <v>42339</v>
          </cell>
          <cell r="I337" t="str">
            <v>kinh</v>
          </cell>
          <cell r="J337" t="str">
            <v>V.07.01.03</v>
          </cell>
          <cell r="K337" t="str">
            <v>x</v>
          </cell>
          <cell r="O337" t="str">
            <v>BC</v>
          </cell>
          <cell r="Q337" t="str">
            <v>Th.S</v>
          </cell>
          <cell r="W337" t="str">
            <v>QLĐĐ</v>
          </cell>
          <cell r="X337" t="str">
            <v>Khoa QLTN</v>
          </cell>
          <cell r="Y337" t="str">
            <v>Bộ môn Quản lý đất đai và Bất động sản</v>
          </cell>
        </row>
        <row r="338">
          <cell r="C338" t="str">
            <v>Chu Văn Trung</v>
          </cell>
          <cell r="D338">
            <v>31899</v>
          </cell>
          <cell r="G338">
            <v>42736</v>
          </cell>
          <cell r="I338" t="str">
            <v>Kinh</v>
          </cell>
          <cell r="J338" t="str">
            <v>V.07.01.03</v>
          </cell>
          <cell r="K338" t="str">
            <v>x</v>
          </cell>
          <cell r="O338" t="str">
            <v>BC</v>
          </cell>
          <cell r="Q338" t="str">
            <v>Th.S</v>
          </cell>
          <cell r="W338" t="str">
            <v>QLĐĐ</v>
          </cell>
          <cell r="X338" t="str">
            <v>Khoa QLTN</v>
          </cell>
          <cell r="Y338" t="str">
            <v>Bộ môn Quản lý đất đai và Bất động sản</v>
          </cell>
          <cell r="Z338" t="str">
            <v>Đi nước ngoài</v>
          </cell>
        </row>
        <row r="339">
          <cell r="C339" t="str">
            <v>KHOA KT&amp;PTNT</v>
          </cell>
        </row>
        <row r="340">
          <cell r="C340" t="str">
            <v>Hà Quang Trung</v>
          </cell>
          <cell r="D340">
            <v>24365</v>
          </cell>
          <cell r="F340">
            <v>32927</v>
          </cell>
          <cell r="G340">
            <v>32927</v>
          </cell>
          <cell r="H340">
            <v>32927</v>
          </cell>
          <cell r="I340" t="str">
            <v>Kinh</v>
          </cell>
          <cell r="J340" t="str">
            <v>V.07.01.02</v>
          </cell>
          <cell r="K340" t="str">
            <v>x</v>
          </cell>
          <cell r="L340" t="str">
            <v>Trưởng khoa</v>
          </cell>
          <cell r="O340" t="str">
            <v>BC</v>
          </cell>
          <cell r="P340" t="str">
            <v>Việt Nam</v>
          </cell>
          <cell r="Q340" t="str">
            <v>TS</v>
          </cell>
          <cell r="R340">
            <v>2014</v>
          </cell>
          <cell r="W340" t="str">
            <v>KT nông nghiệp</v>
          </cell>
          <cell r="X340" t="str">
            <v>Khoa KT&amp;PTNT</v>
          </cell>
          <cell r="Y340" t="str">
            <v>Bộ môn Quản trị kinh doanh</v>
          </cell>
        </row>
        <row r="341">
          <cell r="C341" t="str">
            <v>Dương Văn Sơn</v>
          </cell>
          <cell r="D341">
            <v>22143</v>
          </cell>
          <cell r="F341">
            <v>30590</v>
          </cell>
          <cell r="G341" t="str">
            <v>10/83</v>
          </cell>
          <cell r="H341" t="str">
            <v>10/83</v>
          </cell>
          <cell r="I341" t="str">
            <v>Kinh</v>
          </cell>
          <cell r="J341" t="str">
            <v>V.07.01.01</v>
          </cell>
          <cell r="K341" t="str">
            <v>x</v>
          </cell>
          <cell r="L341" t="str">
            <v>P. Trưởng khoa</v>
          </cell>
          <cell r="O341" t="str">
            <v>BC</v>
          </cell>
          <cell r="P341" t="str">
            <v>Việt Nam</v>
          </cell>
          <cell r="Q341" t="str">
            <v>PGS.TS</v>
          </cell>
          <cell r="R341">
            <v>2007</v>
          </cell>
          <cell r="W341" t="str">
            <v>Trồng trọt</v>
          </cell>
          <cell r="X341" t="str">
            <v>Khoa KT&amp;PTNT</v>
          </cell>
          <cell r="Y341" t="str">
            <v>Bộ môn Kinh tế nông nghiệp</v>
          </cell>
        </row>
        <row r="342">
          <cell r="C342" t="str">
            <v>Cù Ngọc Bắc</v>
          </cell>
          <cell r="D342">
            <v>24888</v>
          </cell>
          <cell r="F342">
            <v>33939</v>
          </cell>
          <cell r="G342" t="str">
            <v>12/92</v>
          </cell>
          <cell r="H342" t="str">
            <v>12/92</v>
          </cell>
          <cell r="I342" t="str">
            <v>Kinh</v>
          </cell>
          <cell r="J342" t="str">
            <v>V.07.01.02</v>
          </cell>
          <cell r="K342" t="str">
            <v>x</v>
          </cell>
          <cell r="L342" t="str">
            <v>P. Trưởng khoa</v>
          </cell>
          <cell r="O342" t="str">
            <v>BC</v>
          </cell>
          <cell r="Q342" t="str">
            <v>Th.S</v>
          </cell>
          <cell r="W342" t="str">
            <v>Cơ khí nông nghiệp</v>
          </cell>
          <cell r="X342" t="str">
            <v>Khoa KT&amp;PTNT</v>
          </cell>
          <cell r="Y342" t="str">
            <v>Bộ môn Quản trị kinh doanh</v>
          </cell>
        </row>
        <row r="343">
          <cell r="C343" t="str">
            <v>Nguyễn Văn Tâm</v>
          </cell>
          <cell r="D343">
            <v>29879</v>
          </cell>
          <cell r="F343">
            <v>38869</v>
          </cell>
          <cell r="G343">
            <v>38869</v>
          </cell>
          <cell r="H343" t="str">
            <v>01/07</v>
          </cell>
          <cell r="I343" t="str">
            <v>Kinh</v>
          </cell>
          <cell r="J343" t="str">
            <v>V.07.01.03</v>
          </cell>
          <cell r="K343" t="str">
            <v>x</v>
          </cell>
          <cell r="L343" t="str">
            <v>P. Trưởng khoa</v>
          </cell>
          <cell r="O343" t="str">
            <v>BC</v>
          </cell>
          <cell r="P343" t="str">
            <v>Đài Loan</v>
          </cell>
          <cell r="Q343" t="str">
            <v>TS</v>
          </cell>
          <cell r="R343">
            <v>2016</v>
          </cell>
          <cell r="S343" t="str">
            <v>NN</v>
          </cell>
          <cell r="U343" t="str">
            <v>9/2012-9/2015</v>
          </cell>
          <cell r="W343" t="str">
            <v>Trồng trọt</v>
          </cell>
          <cell r="X343" t="str">
            <v>Khoa KT&amp;PTNT</v>
          </cell>
          <cell r="Y343" t="str">
            <v>Bộ môn Phát triển nông thôn</v>
          </cell>
        </row>
        <row r="344">
          <cell r="C344" t="str">
            <v>Kiều Thị Thu Hương</v>
          </cell>
          <cell r="E344">
            <v>27976</v>
          </cell>
          <cell r="F344">
            <v>36495</v>
          </cell>
          <cell r="G344">
            <v>36495</v>
          </cell>
          <cell r="H344" t="str">
            <v>08/08</v>
          </cell>
          <cell r="I344" t="str">
            <v>Kinh</v>
          </cell>
          <cell r="J344" t="str">
            <v>V.07.01.03</v>
          </cell>
          <cell r="K344" t="str">
            <v>x</v>
          </cell>
          <cell r="O344" t="str">
            <v>BC</v>
          </cell>
          <cell r="P344" t="str">
            <v>Đức</v>
          </cell>
          <cell r="Q344" t="str">
            <v>TS</v>
          </cell>
          <cell r="R344">
            <v>2014</v>
          </cell>
          <cell r="W344" t="str">
            <v>Phát triển nông thôn</v>
          </cell>
          <cell r="X344" t="str">
            <v>Khoa KT&amp;PTNT</v>
          </cell>
          <cell r="Y344" t="str">
            <v>Bộ môn Quản trị kinh doanh</v>
          </cell>
          <cell r="Z344" t="str">
            <v>Nghỉ không lương</v>
          </cell>
        </row>
        <row r="345">
          <cell r="C345" t="str">
            <v>Trần Việt Dũng</v>
          </cell>
          <cell r="D345">
            <v>30347</v>
          </cell>
          <cell r="F345">
            <v>40179</v>
          </cell>
          <cell r="G345">
            <v>40179</v>
          </cell>
          <cell r="H345">
            <v>40179</v>
          </cell>
          <cell r="I345" t="str">
            <v>Kinh</v>
          </cell>
          <cell r="J345" t="str">
            <v>V.07.01.03</v>
          </cell>
          <cell r="K345" t="str">
            <v>x</v>
          </cell>
          <cell r="O345" t="str">
            <v>BC</v>
          </cell>
          <cell r="P345" t="str">
            <v>Philippines</v>
          </cell>
          <cell r="Q345" t="str">
            <v>Th.S</v>
          </cell>
          <cell r="W345" t="str">
            <v>Khoa học nông nghệp</v>
          </cell>
          <cell r="X345" t="str">
            <v>Khoa KT&amp;PTNT</v>
          </cell>
          <cell r="Y345" t="str">
            <v>Bộ môn Kinh tế nông nghiệp</v>
          </cell>
        </row>
        <row r="346">
          <cell r="C346" t="str">
            <v>Bùi Thị Minh Hà</v>
          </cell>
          <cell r="E346">
            <v>26254</v>
          </cell>
          <cell r="F346">
            <v>35886</v>
          </cell>
          <cell r="G346">
            <v>35886</v>
          </cell>
          <cell r="H346" t="str">
            <v>02/08</v>
          </cell>
          <cell r="I346" t="str">
            <v>Kinh</v>
          </cell>
          <cell r="J346" t="str">
            <v>V.07.01.03</v>
          </cell>
          <cell r="K346" t="str">
            <v>x</v>
          </cell>
          <cell r="O346" t="str">
            <v>BC</v>
          </cell>
          <cell r="Q346" t="str">
            <v>Th.S</v>
          </cell>
          <cell r="W346" t="str">
            <v>Chăn nuôi thú y</v>
          </cell>
          <cell r="X346" t="str">
            <v>Khoa KT&amp;PTNT</v>
          </cell>
          <cell r="Y346" t="str">
            <v>Bộ môn Phát triển nông thôn</v>
          </cell>
        </row>
        <row r="347">
          <cell r="C347" t="str">
            <v>Đặng Thị Thái</v>
          </cell>
          <cell r="E347">
            <v>30073</v>
          </cell>
          <cell r="F347">
            <v>40210</v>
          </cell>
          <cell r="G347">
            <v>40210</v>
          </cell>
          <cell r="H347">
            <v>40360</v>
          </cell>
          <cell r="I347" t="str">
            <v>Kinh</v>
          </cell>
          <cell r="J347" t="str">
            <v>V.07.01.03</v>
          </cell>
          <cell r="K347" t="str">
            <v>x</v>
          </cell>
          <cell r="O347" t="str">
            <v>BC</v>
          </cell>
          <cell r="Q347" t="str">
            <v>Th.S</v>
          </cell>
          <cell r="W347" t="str">
            <v>Kinh tế NN</v>
          </cell>
          <cell r="X347" t="str">
            <v>Khoa KT&amp;PTNT</v>
          </cell>
          <cell r="Y347" t="str">
            <v>Bộ môn Quản trị kinh doanh</v>
          </cell>
          <cell r="Z347" t="str">
            <v>Đi nước ngoài</v>
          </cell>
        </row>
        <row r="348">
          <cell r="C348" t="str">
            <v>Vũ Thị Hải Anh</v>
          </cell>
          <cell r="E348">
            <v>30252</v>
          </cell>
          <cell r="F348">
            <v>38473</v>
          </cell>
          <cell r="G348">
            <v>38473</v>
          </cell>
          <cell r="H348" t="str">
            <v>08/08</v>
          </cell>
          <cell r="I348" t="str">
            <v>Kinh</v>
          </cell>
          <cell r="J348" t="str">
            <v>V.07.01.03</v>
          </cell>
          <cell r="K348" t="str">
            <v>x</v>
          </cell>
          <cell r="O348" t="str">
            <v>BC</v>
          </cell>
          <cell r="Q348" t="str">
            <v>Th.S</v>
          </cell>
          <cell r="W348" t="str">
            <v>Kinh tế NN, Quản trị KD</v>
          </cell>
          <cell r="X348" t="str">
            <v>Khoa KT&amp;PTNT</v>
          </cell>
          <cell r="Y348" t="str">
            <v>Bộ môn Kinh tế nông nghiệp</v>
          </cell>
        </row>
        <row r="349">
          <cell r="C349" t="str">
            <v>Đỗ Hoàng Sơn</v>
          </cell>
          <cell r="D349">
            <v>26451</v>
          </cell>
          <cell r="F349">
            <v>36008</v>
          </cell>
          <cell r="G349">
            <v>36008</v>
          </cell>
          <cell r="H349">
            <v>37073</v>
          </cell>
          <cell r="I349" t="str">
            <v>Kinh</v>
          </cell>
          <cell r="J349" t="str">
            <v>V.07.01.03</v>
          </cell>
          <cell r="K349" t="str">
            <v>x</v>
          </cell>
          <cell r="L349" t="str">
            <v>PBM</v>
          </cell>
          <cell r="N349">
            <v>42286</v>
          </cell>
          <cell r="O349" t="str">
            <v>BC</v>
          </cell>
          <cell r="Q349" t="str">
            <v>Th.S</v>
          </cell>
          <cell r="S349" t="str">
            <v>Tr.N</v>
          </cell>
          <cell r="U349" t="str">
            <v>10/2009 đến 12/2013</v>
          </cell>
          <cell r="W349" t="str">
            <v>Kinh tế NN, Lâm nghiệp</v>
          </cell>
          <cell r="X349" t="str">
            <v>Khoa KT&amp;PTNT</v>
          </cell>
          <cell r="Y349" t="str">
            <v>Bộ môn Kinh tế nông nghiệp</v>
          </cell>
        </row>
        <row r="350">
          <cell r="C350" t="str">
            <v>Hồ Lương Xinh</v>
          </cell>
          <cell r="E350">
            <v>30782</v>
          </cell>
          <cell r="F350">
            <v>39448</v>
          </cell>
          <cell r="G350">
            <v>39448</v>
          </cell>
          <cell r="I350" t="str">
            <v>Kinh</v>
          </cell>
          <cell r="J350">
            <v>15111</v>
          </cell>
          <cell r="K350" t="str">
            <v>x</v>
          </cell>
          <cell r="O350" t="str">
            <v>HĐ</v>
          </cell>
          <cell r="P350" t="str">
            <v>Việt Nam</v>
          </cell>
          <cell r="Q350" t="str">
            <v>TS</v>
          </cell>
          <cell r="S350" t="str">
            <v>Tr.N</v>
          </cell>
          <cell r="U350" t="str">
            <v>01/2013-  12/2015</v>
          </cell>
          <cell r="W350" t="str">
            <v>Kinh tế NN</v>
          </cell>
          <cell r="X350" t="str">
            <v>Khoa KT&amp;PTNT</v>
          </cell>
          <cell r="Y350" t="str">
            <v>Bộ môn Quản trị kinh doanh</v>
          </cell>
        </row>
        <row r="351">
          <cell r="C351" t="str">
            <v>Bùi Thị Thanh Tâm</v>
          </cell>
          <cell r="E351">
            <v>29488</v>
          </cell>
          <cell r="F351">
            <v>37987</v>
          </cell>
          <cell r="G351">
            <v>37987</v>
          </cell>
          <cell r="H351" t="str">
            <v>08/08</v>
          </cell>
          <cell r="I351" t="str">
            <v>Kinh</v>
          </cell>
          <cell r="J351" t="str">
            <v>V.07.01.03</v>
          </cell>
          <cell r="K351" t="str">
            <v>x</v>
          </cell>
          <cell r="L351" t="str">
            <v>PBM</v>
          </cell>
          <cell r="N351">
            <v>42286</v>
          </cell>
          <cell r="O351" t="str">
            <v>BC</v>
          </cell>
          <cell r="P351" t="str">
            <v>Việt Nam</v>
          </cell>
          <cell r="Q351" t="str">
            <v>TS</v>
          </cell>
          <cell r="S351" t="str">
            <v>Tr.N</v>
          </cell>
          <cell r="U351" t="str">
            <v>10/2009 đến 12/2013</v>
          </cell>
          <cell r="W351" t="str">
            <v>Kinh tế NN</v>
          </cell>
          <cell r="X351" t="str">
            <v>Khoa KT&amp;PTNT</v>
          </cell>
          <cell r="Y351" t="str">
            <v>Bộ môn Phát triển nông thôn</v>
          </cell>
        </row>
        <row r="352">
          <cell r="C352" t="str">
            <v>Nguyễn Hữu Giang</v>
          </cell>
          <cell r="D352">
            <v>27609</v>
          </cell>
          <cell r="F352">
            <v>36434</v>
          </cell>
          <cell r="G352">
            <v>36434</v>
          </cell>
          <cell r="H352">
            <v>36708</v>
          </cell>
          <cell r="I352" t="str">
            <v>Kinh</v>
          </cell>
          <cell r="J352" t="str">
            <v>V.07.01.03</v>
          </cell>
          <cell r="K352" t="str">
            <v>x</v>
          </cell>
          <cell r="O352" t="str">
            <v>BC</v>
          </cell>
          <cell r="Q352" t="str">
            <v>Th.S</v>
          </cell>
          <cell r="S352" t="str">
            <v>NN</v>
          </cell>
          <cell r="U352" t="str">
            <v>4/2014 – 4/2018</v>
          </cell>
          <cell r="W352" t="str">
            <v>Lâm nghiệp</v>
          </cell>
          <cell r="X352" t="str">
            <v>Khoa KT&amp;PTNT</v>
          </cell>
          <cell r="Y352" t="str">
            <v>Bộ môn Phát triển nông thôn</v>
          </cell>
          <cell r="Z352" t="str">
            <v>Đi nước ngoài</v>
          </cell>
        </row>
        <row r="353">
          <cell r="C353" t="str">
            <v>Phạm Thị Thanh Nga</v>
          </cell>
          <cell r="E353">
            <v>32063</v>
          </cell>
          <cell r="F353" t="e">
            <v>#N/A</v>
          </cell>
          <cell r="G353">
            <v>40210</v>
          </cell>
          <cell r="H353">
            <v>40909</v>
          </cell>
          <cell r="I353" t="str">
            <v>Kinh</v>
          </cell>
          <cell r="J353" t="str">
            <v>V.07.01.03</v>
          </cell>
          <cell r="K353" t="str">
            <v>x</v>
          </cell>
          <cell r="O353" t="str">
            <v>BC</v>
          </cell>
          <cell r="Q353" t="str">
            <v>Th.S</v>
          </cell>
          <cell r="S353" t="str">
            <v>NN</v>
          </cell>
          <cell r="U353" t="str">
            <v>6/2014-6/2018</v>
          </cell>
          <cell r="W353" t="str">
            <v>Kinh tế NN, Kế toán</v>
          </cell>
          <cell r="X353" t="str">
            <v>Khoa KT&amp;PTNT</v>
          </cell>
          <cell r="Y353" t="str">
            <v>Bộ môn Phát triển nông thôn</v>
          </cell>
          <cell r="Z353" t="str">
            <v>Đi nước ngoài</v>
          </cell>
        </row>
        <row r="354">
          <cell r="C354" t="str">
            <v>Dương Hoài An</v>
          </cell>
          <cell r="D354">
            <v>26283</v>
          </cell>
          <cell r="F354">
            <v>37043</v>
          </cell>
          <cell r="G354">
            <v>37043</v>
          </cell>
          <cell r="H354" t="str">
            <v>04/04</v>
          </cell>
          <cell r="I354" t="str">
            <v>Nùng</v>
          </cell>
          <cell r="J354" t="str">
            <v>V.07.01.03</v>
          </cell>
          <cell r="K354" t="str">
            <v>x</v>
          </cell>
          <cell r="L354" t="str">
            <v>TBM</v>
          </cell>
          <cell r="O354" t="str">
            <v>BC</v>
          </cell>
          <cell r="P354" t="str">
            <v>Úc</v>
          </cell>
          <cell r="Q354" t="str">
            <v>TS</v>
          </cell>
          <cell r="R354">
            <v>2016</v>
          </cell>
          <cell r="S354" t="str">
            <v>NN</v>
          </cell>
          <cell r="U354" t="str">
            <v>7/2011-7/2015</v>
          </cell>
          <cell r="W354" t="str">
            <v>Kinh tế nông nghiệp</v>
          </cell>
          <cell r="X354" t="str">
            <v>Khoa KT&amp;PTNT</v>
          </cell>
          <cell r="Y354" t="str">
            <v>Bộ môn Quản trị kinh doanh</v>
          </cell>
        </row>
        <row r="355">
          <cell r="C355" t="str">
            <v>Đỗ Xuân Luận</v>
          </cell>
          <cell r="D355">
            <v>30505</v>
          </cell>
          <cell r="F355" t="e">
            <v>#N/A</v>
          </cell>
          <cell r="G355">
            <v>39387</v>
          </cell>
          <cell r="H355" t="str">
            <v>08/08</v>
          </cell>
          <cell r="I355" t="str">
            <v>Kinh</v>
          </cell>
          <cell r="J355" t="str">
            <v>V.07.01.03</v>
          </cell>
          <cell r="K355" t="str">
            <v>x</v>
          </cell>
          <cell r="L355" t="str">
            <v>TBM</v>
          </cell>
          <cell r="O355" t="str">
            <v>BC</v>
          </cell>
          <cell r="P355" t="str">
            <v>Đức</v>
          </cell>
          <cell r="Q355" t="str">
            <v>TS</v>
          </cell>
          <cell r="R355">
            <v>2016</v>
          </cell>
          <cell r="S355" t="str">
            <v>NN</v>
          </cell>
          <cell r="U355" t="str">
            <v>10.2011 – 10.2015</v>
          </cell>
          <cell r="W355" t="str">
            <v>Kinh tế PTNT</v>
          </cell>
          <cell r="X355" t="str">
            <v>Khoa KT&amp;PTNT</v>
          </cell>
          <cell r="Y355" t="str">
            <v>Bộ môn Kinh tế nông nghiệp</v>
          </cell>
        </row>
        <row r="356">
          <cell r="C356" t="str">
            <v>Trần Thị Ngọc</v>
          </cell>
          <cell r="E356">
            <v>28014</v>
          </cell>
          <cell r="F356">
            <v>38353</v>
          </cell>
          <cell r="G356">
            <v>38353</v>
          </cell>
          <cell r="H356">
            <v>40725</v>
          </cell>
          <cell r="I356" t="str">
            <v>Kinh</v>
          </cell>
          <cell r="J356" t="str">
            <v>V.07.01.03</v>
          </cell>
          <cell r="K356" t="str">
            <v>x</v>
          </cell>
          <cell r="O356" t="str">
            <v>BC</v>
          </cell>
          <cell r="P356" t="str">
            <v>Thái Lan</v>
          </cell>
          <cell r="Q356" t="str">
            <v>Th.S</v>
          </cell>
          <cell r="W356" t="str">
            <v>Nông nghiệp nhiệt đới</v>
          </cell>
          <cell r="X356" t="str">
            <v>Khoa KT&amp;PTNT</v>
          </cell>
          <cell r="Y356" t="str">
            <v>Bộ môn Kinh tế nông nghiệp</v>
          </cell>
        </row>
        <row r="357">
          <cell r="C357" t="str">
            <v>Nguyễn Mạnh Thắng</v>
          </cell>
          <cell r="D357">
            <v>30433</v>
          </cell>
          <cell r="F357">
            <v>39342</v>
          </cell>
          <cell r="G357">
            <v>39342</v>
          </cell>
          <cell r="H357" t="str">
            <v>02/08</v>
          </cell>
          <cell r="I357" t="str">
            <v>Kinh</v>
          </cell>
          <cell r="J357" t="str">
            <v>V.07.01.03</v>
          </cell>
          <cell r="K357" t="str">
            <v>x</v>
          </cell>
          <cell r="L357" t="str">
            <v>PBM</v>
          </cell>
          <cell r="N357">
            <v>42286</v>
          </cell>
          <cell r="O357" t="str">
            <v>BC</v>
          </cell>
          <cell r="Q357" t="str">
            <v>Th.S</v>
          </cell>
          <cell r="W357" t="str">
            <v>Trồng trọt</v>
          </cell>
          <cell r="X357" t="str">
            <v>Khoa KT&amp;PTNT</v>
          </cell>
          <cell r="Y357" t="str">
            <v>Bộ môn Quản trị kinh doanh</v>
          </cell>
        </row>
        <row r="358">
          <cell r="C358" t="str">
            <v>Lưu Thị Thuỳ Linh</v>
          </cell>
          <cell r="E358">
            <v>30337</v>
          </cell>
          <cell r="F358">
            <v>39099</v>
          </cell>
          <cell r="G358">
            <v>39099</v>
          </cell>
          <cell r="H358" t="str">
            <v>01/07</v>
          </cell>
          <cell r="I358" t="str">
            <v>Kinh</v>
          </cell>
          <cell r="J358" t="str">
            <v>V.07.01.03</v>
          </cell>
          <cell r="K358" t="str">
            <v>x</v>
          </cell>
          <cell r="N358">
            <v>42286</v>
          </cell>
          <cell r="O358" t="str">
            <v>BC</v>
          </cell>
          <cell r="Q358" t="str">
            <v>Th.S</v>
          </cell>
          <cell r="W358" t="str">
            <v>Cơ khí NN</v>
          </cell>
          <cell r="X358" t="str">
            <v>Khoa KT&amp;PTNT</v>
          </cell>
          <cell r="Y358" t="str">
            <v>Bộ môn Phát triển nông thôn</v>
          </cell>
        </row>
        <row r="359">
          <cell r="C359" t="str">
            <v>Dương Thị Thu Hoài</v>
          </cell>
          <cell r="E359">
            <v>30245</v>
          </cell>
          <cell r="F359">
            <v>38876</v>
          </cell>
          <cell r="G359">
            <v>38876</v>
          </cell>
          <cell r="H359" t="str">
            <v>02/08</v>
          </cell>
          <cell r="I359" t="str">
            <v>Kinh</v>
          </cell>
          <cell r="J359" t="str">
            <v>V.07.01.03</v>
          </cell>
          <cell r="K359" t="str">
            <v>x</v>
          </cell>
          <cell r="O359" t="str">
            <v>BC</v>
          </cell>
          <cell r="Q359" t="str">
            <v>Th.S</v>
          </cell>
          <cell r="W359" t="str">
            <v>Chăn nuôi</v>
          </cell>
          <cell r="X359" t="str">
            <v>Khoa KT&amp;PTNT</v>
          </cell>
          <cell r="Y359" t="str">
            <v>Bộ môn Kinh tế nông nghiệp</v>
          </cell>
        </row>
        <row r="360">
          <cell r="C360" t="str">
            <v>Trần Cương</v>
          </cell>
          <cell r="D360">
            <v>32175</v>
          </cell>
          <cell r="F360">
            <v>40210</v>
          </cell>
          <cell r="G360">
            <v>40210</v>
          </cell>
          <cell r="H360">
            <v>40909</v>
          </cell>
          <cell r="I360" t="str">
            <v>Kinh</v>
          </cell>
          <cell r="J360" t="str">
            <v>V.07.01.03</v>
          </cell>
          <cell r="K360" t="str">
            <v>x</v>
          </cell>
          <cell r="O360" t="str">
            <v>BC</v>
          </cell>
          <cell r="Q360" t="str">
            <v>Th.S</v>
          </cell>
          <cell r="W360" t="str">
            <v>Kinh tế NN, KT đầu tư</v>
          </cell>
          <cell r="X360" t="str">
            <v>Khoa KT&amp;PTNT</v>
          </cell>
          <cell r="Y360" t="str">
            <v>Bộ môn Phát triển nông thôn</v>
          </cell>
          <cell r="Z360" t="str">
            <v>Đi nước ngoài</v>
          </cell>
        </row>
        <row r="361">
          <cell r="C361" t="str">
            <v>Nguyễn Thị Hiền Thương</v>
          </cell>
          <cell r="E361">
            <v>31754</v>
          </cell>
          <cell r="F361">
            <v>40603</v>
          </cell>
          <cell r="G361">
            <v>40603</v>
          </cell>
          <cell r="H361">
            <v>40725</v>
          </cell>
          <cell r="I361" t="str">
            <v>Kinh</v>
          </cell>
          <cell r="J361" t="str">
            <v>V.07.01.03</v>
          </cell>
          <cell r="K361" t="str">
            <v>x</v>
          </cell>
          <cell r="O361" t="str">
            <v>BC</v>
          </cell>
          <cell r="P361" t="str">
            <v>Philippines (ĐH)</v>
          </cell>
          <cell r="Q361" t="str">
            <v>Th.S</v>
          </cell>
          <cell r="W361" t="str">
            <v>Kinh tế NN</v>
          </cell>
          <cell r="X361" t="str">
            <v>Khoa KT&amp;PTNT</v>
          </cell>
          <cell r="Y361" t="str">
            <v>Bộ môn Kinh tế nông nghiệp</v>
          </cell>
        </row>
        <row r="362">
          <cell r="C362" t="str">
            <v>Tống Thị Thuỳ Dung</v>
          </cell>
          <cell r="E362">
            <v>31717</v>
          </cell>
          <cell r="F362">
            <v>40210</v>
          </cell>
          <cell r="G362">
            <v>40210</v>
          </cell>
          <cell r="I362" t="str">
            <v>Kinh</v>
          </cell>
          <cell r="J362">
            <v>15111</v>
          </cell>
          <cell r="K362" t="str">
            <v>x</v>
          </cell>
          <cell r="O362" t="str">
            <v>HĐ</v>
          </cell>
          <cell r="Q362" t="str">
            <v>Th.S</v>
          </cell>
          <cell r="W362" t="str">
            <v>Phát triển nông thôn</v>
          </cell>
          <cell r="X362" t="str">
            <v>Khoa KT&amp;PTNT</v>
          </cell>
          <cell r="Y362" t="str">
            <v>Bộ môn Phát triển nông thôn</v>
          </cell>
          <cell r="Z362" t="str">
            <v>Nghỉ không lương</v>
          </cell>
        </row>
        <row r="363">
          <cell r="C363" t="str">
            <v>Dương Xuân Lâm</v>
          </cell>
          <cell r="D363">
            <v>31568</v>
          </cell>
          <cell r="F363">
            <v>39814</v>
          </cell>
          <cell r="G363">
            <v>39814</v>
          </cell>
          <cell r="H363">
            <v>42339</v>
          </cell>
          <cell r="I363" t="str">
            <v>Kinh</v>
          </cell>
          <cell r="J363" t="str">
            <v>V.07.01.03</v>
          </cell>
          <cell r="K363" t="str">
            <v>x</v>
          </cell>
          <cell r="O363" t="str">
            <v>BC</v>
          </cell>
          <cell r="P363" t="str">
            <v>Đức</v>
          </cell>
          <cell r="Q363" t="str">
            <v>Th.S</v>
          </cell>
          <cell r="W363" t="str">
            <v>Kinh doanh nông nghiệp</v>
          </cell>
          <cell r="X363" t="str">
            <v>Khoa KT&amp;PTNT</v>
          </cell>
          <cell r="Y363" t="str">
            <v>Bộ môn Quản trị kinh doanh</v>
          </cell>
          <cell r="Z363" t="str">
            <v>Đi nước ngoài</v>
          </cell>
        </row>
        <row r="364">
          <cell r="C364" t="str">
            <v>Lành Ngọc Tú</v>
          </cell>
          <cell r="D364">
            <v>31058</v>
          </cell>
          <cell r="G364">
            <v>39814</v>
          </cell>
          <cell r="I364" t="str">
            <v>Tày</v>
          </cell>
          <cell r="J364" t="str">
            <v>V.07.01.03</v>
          </cell>
          <cell r="K364" t="str">
            <v>x</v>
          </cell>
          <cell r="O364" t="str">
            <v>BC</v>
          </cell>
          <cell r="Q364" t="str">
            <v>Th.S</v>
          </cell>
          <cell r="W364" t="str">
            <v>Phát triển nông thôn</v>
          </cell>
          <cell r="X364" t="str">
            <v>Khoa KT&amp;PTNT</v>
          </cell>
          <cell r="Y364" t="str">
            <v>Bộ môn Phát triển nông thôn</v>
          </cell>
        </row>
        <row r="365">
          <cell r="C365" t="str">
            <v>Vũ Thị Hiền</v>
          </cell>
          <cell r="E365">
            <v>32065</v>
          </cell>
          <cell r="F365">
            <v>40210</v>
          </cell>
          <cell r="G365">
            <v>40210</v>
          </cell>
          <cell r="H365">
            <v>42339</v>
          </cell>
          <cell r="I365" t="str">
            <v>Kinh</v>
          </cell>
          <cell r="J365" t="str">
            <v>V.07.01.03</v>
          </cell>
          <cell r="K365" t="str">
            <v>x</v>
          </cell>
          <cell r="O365" t="str">
            <v>BC</v>
          </cell>
          <cell r="Q365" t="str">
            <v>Th.S</v>
          </cell>
          <cell r="W365" t="str">
            <v>Phát triển nông thôn</v>
          </cell>
          <cell r="X365" t="str">
            <v>Khoa KT&amp;PTNT</v>
          </cell>
          <cell r="Y365" t="str">
            <v>Bộ môn Quản trị kinh doanh</v>
          </cell>
          <cell r="Z365" t="str">
            <v>Đi nước ngoài</v>
          </cell>
        </row>
        <row r="366">
          <cell r="C366" t="str">
            <v>Đặng Thị Bích Huệ</v>
          </cell>
          <cell r="E366">
            <v>32097</v>
          </cell>
          <cell r="F366">
            <v>40210</v>
          </cell>
          <cell r="G366">
            <v>40210</v>
          </cell>
          <cell r="I366" t="str">
            <v>Tày</v>
          </cell>
          <cell r="J366">
            <v>15111</v>
          </cell>
          <cell r="K366" t="str">
            <v>x</v>
          </cell>
          <cell r="O366" t="str">
            <v>HĐ</v>
          </cell>
          <cell r="Q366" t="str">
            <v>Th.S</v>
          </cell>
          <cell r="W366" t="str">
            <v>Phát triển nông thôn</v>
          </cell>
          <cell r="X366" t="str">
            <v>Khoa KT&amp;PTNT</v>
          </cell>
          <cell r="Y366" t="str">
            <v>Bộ môn Phát triển nông thôn</v>
          </cell>
        </row>
        <row r="367">
          <cell r="C367" t="str">
            <v>Nguyễn Thị Giang</v>
          </cell>
          <cell r="E367">
            <v>32028</v>
          </cell>
          <cell r="F367">
            <v>41183</v>
          </cell>
          <cell r="G367">
            <v>41183</v>
          </cell>
          <cell r="I367" t="str">
            <v>Kinh</v>
          </cell>
          <cell r="J367" t="str">
            <v>V.07.01.03</v>
          </cell>
          <cell r="K367" t="str">
            <v>x</v>
          </cell>
          <cell r="O367" t="str">
            <v>BC</v>
          </cell>
          <cell r="Q367" t="str">
            <v>Th.S</v>
          </cell>
          <cell r="W367" t="str">
            <v>Phát triển nông thôn</v>
          </cell>
          <cell r="X367" t="str">
            <v>Khoa KT&amp;PTNT</v>
          </cell>
          <cell r="Y367" t="str">
            <v>Bộ môn Quản trị kinh doanh</v>
          </cell>
          <cell r="Z367" t="str">
            <v>Đi nước ngoài</v>
          </cell>
        </row>
        <row r="368">
          <cell r="C368" t="str">
            <v>Nguyễn Quốc Huy </v>
          </cell>
          <cell r="D368">
            <v>32491</v>
          </cell>
          <cell r="F368">
            <v>41183</v>
          </cell>
          <cell r="G368">
            <v>41183</v>
          </cell>
          <cell r="I368" t="str">
            <v>Kinh</v>
          </cell>
          <cell r="J368">
            <v>15111</v>
          </cell>
          <cell r="K368" t="str">
            <v>x</v>
          </cell>
          <cell r="O368" t="str">
            <v>HĐ</v>
          </cell>
          <cell r="Q368" t="str">
            <v>Th.S</v>
          </cell>
          <cell r="W368" t="str">
            <v>Phát triển nông thôn</v>
          </cell>
          <cell r="X368" t="str">
            <v>Khoa KT&amp;PTNT</v>
          </cell>
          <cell r="Y368" t="str">
            <v>Bộ môn Quản trị kinh doanh</v>
          </cell>
        </row>
        <row r="369">
          <cell r="C369" t="str">
            <v>Đoàn Thị Mai</v>
          </cell>
          <cell r="E369">
            <v>32345</v>
          </cell>
          <cell r="F369">
            <v>42005</v>
          </cell>
          <cell r="G369">
            <v>42005</v>
          </cell>
          <cell r="H369">
            <v>42339</v>
          </cell>
          <cell r="I369" t="str">
            <v>Kinh</v>
          </cell>
          <cell r="J369" t="str">
            <v>V.07.01.03</v>
          </cell>
          <cell r="K369" t="str">
            <v>x</v>
          </cell>
          <cell r="O369" t="str">
            <v>BC</v>
          </cell>
          <cell r="P369" t="str">
            <v>Đài Loan</v>
          </cell>
          <cell r="Q369" t="str">
            <v>Th.S</v>
          </cell>
          <cell r="W369" t="str">
            <v>Quản trị kinh doanh</v>
          </cell>
          <cell r="X369" t="str">
            <v>Khoa KT&amp;PTNT</v>
          </cell>
          <cell r="Y369" t="str">
            <v>Bộ môn Phát triển nông thôn</v>
          </cell>
        </row>
        <row r="370">
          <cell r="C370" t="str">
            <v>Đỗ Trung Hiếu</v>
          </cell>
          <cell r="D370">
            <v>30030</v>
          </cell>
          <cell r="F370" t="e">
            <v>#N/A</v>
          </cell>
          <cell r="G370">
            <v>38657</v>
          </cell>
          <cell r="H370" t="str">
            <v>02/08</v>
          </cell>
          <cell r="I370" t="str">
            <v>Kinh</v>
          </cell>
          <cell r="J370" t="str">
            <v>V.07.01.03</v>
          </cell>
          <cell r="K370" t="str">
            <v>x</v>
          </cell>
          <cell r="O370" t="str">
            <v>BC</v>
          </cell>
          <cell r="Q370" t="str">
            <v>Th.S</v>
          </cell>
          <cell r="T370" t="str">
            <v>NN</v>
          </cell>
          <cell r="U370" t="str">
            <v>9/2014-7/2016</v>
          </cell>
          <cell r="W370" t="str">
            <v>Kinh tế NN</v>
          </cell>
          <cell r="X370" t="str">
            <v>Khoa KT&amp;PTNT</v>
          </cell>
          <cell r="Y370" t="str">
            <v>Bộ môn Kinh tế nông nghiệp</v>
          </cell>
        </row>
        <row r="371">
          <cell r="C371" t="str">
            <v>Nguyễn Thị Yến</v>
          </cell>
          <cell r="E371">
            <v>27759</v>
          </cell>
          <cell r="F371" t="e">
            <v>#N/A</v>
          </cell>
          <cell r="G371">
            <v>42174</v>
          </cell>
          <cell r="H371">
            <v>38322</v>
          </cell>
          <cell r="I371" t="str">
            <v>Kinh</v>
          </cell>
          <cell r="J371" t="str">
            <v>V.07.01.03</v>
          </cell>
          <cell r="K371" t="str">
            <v>x</v>
          </cell>
          <cell r="L371" t="str">
            <v>TBM</v>
          </cell>
          <cell r="N371">
            <v>42286</v>
          </cell>
          <cell r="O371" t="str">
            <v>BC</v>
          </cell>
          <cell r="P371" t="str">
            <v>Việt Nam</v>
          </cell>
          <cell r="Q371" t="str">
            <v>TS</v>
          </cell>
          <cell r="R371">
            <v>2012</v>
          </cell>
          <cell r="W371" t="str">
            <v>Kinh tế phát triển</v>
          </cell>
          <cell r="X371" t="str">
            <v>Khoa KT&amp;PTNT</v>
          </cell>
          <cell r="Y371" t="str">
            <v>Bộ môn Phát triển nông thôn</v>
          </cell>
        </row>
        <row r="372">
          <cell r="C372" t="str">
            <v>Chu Thị Hà</v>
          </cell>
          <cell r="E372">
            <v>32894</v>
          </cell>
          <cell r="G372">
            <v>42552</v>
          </cell>
          <cell r="I372" t="str">
            <v>Kinh</v>
          </cell>
          <cell r="J372">
            <v>15111</v>
          </cell>
          <cell r="K372" t="str">
            <v>x</v>
          </cell>
          <cell r="O372" t="str">
            <v>HĐ</v>
          </cell>
          <cell r="Q372" t="str">
            <v>Th.S</v>
          </cell>
          <cell r="W372" t="str">
            <v>Phân tích tài chính</v>
          </cell>
          <cell r="X372" t="str">
            <v>Khoa KT&amp;PTNT</v>
          </cell>
          <cell r="Y372" t="str">
            <v>Bộ môn Kinh tế nông nghiệp</v>
          </cell>
        </row>
        <row r="373">
          <cell r="C373" t="str">
            <v>Nguyễn Mạnh Hùng </v>
          </cell>
          <cell r="D373">
            <v>33934</v>
          </cell>
          <cell r="G373">
            <v>42826</v>
          </cell>
          <cell r="I373" t="str">
            <v>Tày</v>
          </cell>
          <cell r="J373" t="str">
            <v>V.07.01.03</v>
          </cell>
          <cell r="K373" t="str">
            <v>x</v>
          </cell>
          <cell r="L373" t="str">
            <v>CT HSV/PBT</v>
          </cell>
          <cell r="M373" t="str">
            <v>CT HSV/PBT</v>
          </cell>
          <cell r="O373" t="str">
            <v>BC</v>
          </cell>
          <cell r="Q373" t="str">
            <v>Th.S</v>
          </cell>
          <cell r="W373" t="str">
            <v>Quản trị kinh doanh Quốc tế</v>
          </cell>
          <cell r="X373" t="str">
            <v>Khoa KT&amp;PTNT</v>
          </cell>
          <cell r="Y373" t="str">
            <v>Bộ môn Quản trị kinh doanh</v>
          </cell>
        </row>
        <row r="374">
          <cell r="C374" t="str">
            <v>Đoàn Thị Thanh Hiền</v>
          </cell>
          <cell r="E374">
            <v>34103</v>
          </cell>
          <cell r="G374">
            <v>43475</v>
          </cell>
          <cell r="I374" t="str">
            <v>Kinh</v>
          </cell>
          <cell r="J374">
            <v>15111</v>
          </cell>
          <cell r="K374" t="str">
            <v>x</v>
          </cell>
          <cell r="O374" t="str">
            <v>HĐ</v>
          </cell>
          <cell r="Q374" t="str">
            <v>Th.S</v>
          </cell>
          <cell r="W374" t="str">
            <v>Quản trị kinh doanh</v>
          </cell>
          <cell r="X374" t="str">
            <v>Khoa KT&amp;PTNT</v>
          </cell>
          <cell r="Y374" t="str">
            <v>Bộ môn Quản trị kinh doanh</v>
          </cell>
        </row>
        <row r="375">
          <cell r="C375" t="str">
            <v>Nguyễn Đức Quang</v>
          </cell>
          <cell r="D375">
            <v>32587</v>
          </cell>
          <cell r="G375">
            <v>43565</v>
          </cell>
          <cell r="I375" t="str">
            <v>Kinh</v>
          </cell>
          <cell r="J375">
            <v>15111</v>
          </cell>
          <cell r="K375" t="str">
            <v>x</v>
          </cell>
          <cell r="O375" t="str">
            <v>HĐ</v>
          </cell>
          <cell r="Q375" t="str">
            <v>Th.S</v>
          </cell>
          <cell r="W375" t="str">
            <v>Phát triển nông thôn</v>
          </cell>
          <cell r="X375" t="str">
            <v>Khoa KT&amp;PTNT</v>
          </cell>
          <cell r="Y375" t="str">
            <v>Bộ môn Phát triển nông thôn</v>
          </cell>
        </row>
        <row r="376">
          <cell r="C376" t="str">
            <v>Hồ Văn Bắc</v>
          </cell>
          <cell r="D376">
            <v>29639</v>
          </cell>
          <cell r="F376">
            <v>41214</v>
          </cell>
          <cell r="G376">
            <v>41214</v>
          </cell>
          <cell r="H376">
            <v>43831</v>
          </cell>
          <cell r="I376" t="str">
            <v>Kinh</v>
          </cell>
          <cell r="J376">
            <v>1003</v>
          </cell>
          <cell r="K376" t="str">
            <v>x</v>
          </cell>
          <cell r="O376" t="str">
            <v>BC</v>
          </cell>
          <cell r="P376" t="str">
            <v>Nhật bản</v>
          </cell>
          <cell r="Q376" t="str">
            <v>TS</v>
          </cell>
          <cell r="W376" t="str">
            <v>Kinh tế Nông nghiệp</v>
          </cell>
          <cell r="X376" t="str">
            <v>Khoa KT&amp;PTNT</v>
          </cell>
          <cell r="Y376" t="str">
            <v>Bộ môn Kinh tế nông nghiệp</v>
          </cell>
        </row>
        <row r="377">
          <cell r="C377" t="str">
            <v>Lê Minh Tú</v>
          </cell>
          <cell r="D377">
            <v>32527</v>
          </cell>
          <cell r="G377">
            <v>42705</v>
          </cell>
          <cell r="I377" t="str">
            <v>Kinh</v>
          </cell>
          <cell r="J377" t="str">
            <v>V.07.01.03</v>
          </cell>
          <cell r="K377" t="str">
            <v>x</v>
          </cell>
          <cell r="O377" t="str">
            <v>BC</v>
          </cell>
          <cell r="Q377" t="str">
            <v>Th.S</v>
          </cell>
          <cell r="W377" t="str">
            <v> Kinh tế chính trị Châu Âu</v>
          </cell>
          <cell r="X377" t="str">
            <v>Khoa KT&amp;PTNT</v>
          </cell>
          <cell r="Y377" t="str">
            <v>Bộ môn Kinh tế nông nghiệp</v>
          </cell>
        </row>
        <row r="378">
          <cell r="C378" t="str">
            <v>Bùi Thị Thanh Thuỷ</v>
          </cell>
          <cell r="E378">
            <v>30287</v>
          </cell>
          <cell r="F378">
            <v>38718</v>
          </cell>
          <cell r="G378">
            <v>38718</v>
          </cell>
          <cell r="H378">
            <v>42339</v>
          </cell>
          <cell r="I378" t="str">
            <v>Kinh</v>
          </cell>
          <cell r="J378">
            <v>1003</v>
          </cell>
          <cell r="O378" t="str">
            <v>BC</v>
          </cell>
          <cell r="Q378" t="str">
            <v>Th.S</v>
          </cell>
          <cell r="X378" t="str">
            <v>Khoa KT&amp;PTNT</v>
          </cell>
          <cell r="Y378" t="str">
            <v>Bộ môn Quản trị kinh doanh</v>
          </cell>
        </row>
        <row r="379">
          <cell r="C379" t="str">
            <v>TRUNG TÂM NN-THƯD</v>
          </cell>
        </row>
        <row r="380">
          <cell r="C380" t="str">
            <v>Trần Quốc Hưng</v>
          </cell>
          <cell r="D380">
            <v>26910</v>
          </cell>
          <cell r="F380">
            <v>35186</v>
          </cell>
          <cell r="G380">
            <v>35186</v>
          </cell>
          <cell r="H380" t="str">
            <v>7/01</v>
          </cell>
          <cell r="I380" t="str">
            <v>Kinh</v>
          </cell>
          <cell r="J380" t="str">
            <v>V.07.01.01</v>
          </cell>
          <cell r="K380" t="str">
            <v>x</v>
          </cell>
          <cell r="L380" t="str">
            <v>Trưởng khoa</v>
          </cell>
          <cell r="M380" t="str">
            <v>UV BCH</v>
          </cell>
          <cell r="N380" t="str">
            <v>26/1/2015</v>
          </cell>
          <cell r="O380" t="str">
            <v>BC</v>
          </cell>
          <cell r="P380" t="str">
            <v>Philippines</v>
          </cell>
          <cell r="Q380" t="str">
            <v>PGS.TS</v>
          </cell>
          <cell r="R380">
            <v>2014</v>
          </cell>
          <cell r="W380" t="str">
            <v>Lâm sinh</v>
          </cell>
          <cell r="X380" t="str">
            <v>Khoa Lâm nghiệp</v>
          </cell>
          <cell r="Y380" t="str">
            <v>Bộ môn Lâm sinh</v>
          </cell>
        </row>
        <row r="381">
          <cell r="C381" t="str">
            <v>Nguyễn Hải Bằng</v>
          </cell>
          <cell r="D381">
            <v>26474</v>
          </cell>
          <cell r="F381">
            <v>37987</v>
          </cell>
          <cell r="G381">
            <v>37987</v>
          </cell>
          <cell r="H381" t="str">
            <v>06/04</v>
          </cell>
          <cell r="I381" t="str">
            <v>Kinh</v>
          </cell>
          <cell r="J381">
            <v>13095</v>
          </cell>
          <cell r="L381" t="str">
            <v>P. Giám đốc</v>
          </cell>
          <cell r="N381" t="str">
            <v>16/01/2015</v>
          </cell>
          <cell r="O381" t="str">
            <v>BC</v>
          </cell>
          <cell r="Q381" t="str">
            <v>Th.S</v>
          </cell>
        </row>
        <row r="382">
          <cell r="C382" t="str">
            <v>Nguyễn Lan Hương</v>
          </cell>
          <cell r="E382">
            <v>30520</v>
          </cell>
          <cell r="F382">
            <v>38718</v>
          </cell>
          <cell r="G382">
            <v>38718</v>
          </cell>
          <cell r="H382">
            <v>39995</v>
          </cell>
          <cell r="I382" t="str">
            <v>Kinh</v>
          </cell>
          <cell r="J382" t="str">
            <v>V.07.01.03</v>
          </cell>
          <cell r="K382" t="str">
            <v>x</v>
          </cell>
          <cell r="O382" t="str">
            <v>BC</v>
          </cell>
          <cell r="P382" t="str">
            <v>Philippines</v>
          </cell>
          <cell r="Q382" t="str">
            <v>TS</v>
          </cell>
          <cell r="R382">
            <v>2015</v>
          </cell>
          <cell r="W382" t="str">
            <v>Tiếng Anh</v>
          </cell>
          <cell r="X382" t="str">
            <v>Trung tâm NN-THƯD</v>
          </cell>
        </row>
        <row r="383">
          <cell r="C383" t="str">
            <v>Trịnh Thị Thu</v>
          </cell>
          <cell r="E383">
            <v>29742</v>
          </cell>
          <cell r="F383">
            <v>38200</v>
          </cell>
          <cell r="G383">
            <v>38200</v>
          </cell>
          <cell r="H383" t="str">
            <v>02/08</v>
          </cell>
          <cell r="I383" t="str">
            <v>Kinh</v>
          </cell>
          <cell r="J383" t="str">
            <v>V.07.01.03</v>
          </cell>
          <cell r="K383" t="str">
            <v>x</v>
          </cell>
          <cell r="N383">
            <v>42130</v>
          </cell>
          <cell r="O383" t="str">
            <v>BC</v>
          </cell>
          <cell r="Q383" t="str">
            <v>Th.S</v>
          </cell>
          <cell r="W383" t="str">
            <v>KHMT</v>
          </cell>
          <cell r="X383" t="str">
            <v>Trung tâm NN-THƯD</v>
          </cell>
          <cell r="Z383" t="str">
            <v>Nghỉ khong lương</v>
          </cell>
        </row>
        <row r="384">
          <cell r="C384" t="str">
            <v>Văn Thị Quỳnh Hoa</v>
          </cell>
          <cell r="E384">
            <v>27551</v>
          </cell>
          <cell r="F384">
            <v>34973</v>
          </cell>
          <cell r="G384">
            <v>38913</v>
          </cell>
          <cell r="H384">
            <v>38384</v>
          </cell>
          <cell r="I384" t="str">
            <v>Kinh</v>
          </cell>
          <cell r="J384" t="str">
            <v>V.07.01.02</v>
          </cell>
          <cell r="K384" t="str">
            <v>x</v>
          </cell>
          <cell r="L384" t="str">
            <v>Tổ trưởng</v>
          </cell>
          <cell r="N384">
            <v>42130</v>
          </cell>
          <cell r="O384" t="str">
            <v>BC</v>
          </cell>
          <cell r="P384" t="str">
            <v>Philippines</v>
          </cell>
          <cell r="Q384" t="str">
            <v>TS</v>
          </cell>
          <cell r="R384">
            <v>2015</v>
          </cell>
          <cell r="W384" t="str">
            <v>Tiếng Anh</v>
          </cell>
          <cell r="X384" t="str">
            <v>Trung tâm NN-THƯD</v>
          </cell>
        </row>
        <row r="385">
          <cell r="C385" t="str">
            <v>Bùi Thị Kiều Giang</v>
          </cell>
          <cell r="E385">
            <v>27940</v>
          </cell>
          <cell r="F385">
            <v>36039</v>
          </cell>
          <cell r="G385">
            <v>39995</v>
          </cell>
          <cell r="H385">
            <v>36039</v>
          </cell>
          <cell r="I385" t="str">
            <v>Kinh</v>
          </cell>
          <cell r="J385" t="str">
            <v>V.07.01.03</v>
          </cell>
          <cell r="K385" t="str">
            <v>x</v>
          </cell>
          <cell r="L385" t="str">
            <v>Tổ phó</v>
          </cell>
          <cell r="N385">
            <v>42130</v>
          </cell>
          <cell r="O385" t="str">
            <v>BC</v>
          </cell>
          <cell r="P385" t="str">
            <v>Philippines</v>
          </cell>
          <cell r="Q385" t="str">
            <v>TS</v>
          </cell>
          <cell r="S385" t="str">
            <v>NN</v>
          </cell>
          <cell r="U385" t="str">
            <v>7/1/2015-7/1/2018</v>
          </cell>
          <cell r="W385" t="str">
            <v>Tiếng Anh</v>
          </cell>
          <cell r="X385" t="str">
            <v>Trung tâm NN-THƯD</v>
          </cell>
        </row>
        <row r="386">
          <cell r="C386" t="str">
            <v>Nguyễn Thị Thu Hương </v>
          </cell>
          <cell r="E386">
            <v>29481</v>
          </cell>
          <cell r="F386">
            <v>37681</v>
          </cell>
          <cell r="G386">
            <v>37681</v>
          </cell>
          <cell r="H386">
            <v>40544</v>
          </cell>
          <cell r="I386" t="str">
            <v>Kinh</v>
          </cell>
          <cell r="J386" t="str">
            <v>V.07.01.03</v>
          </cell>
          <cell r="K386" t="str">
            <v>x</v>
          </cell>
          <cell r="O386" t="str">
            <v>BC</v>
          </cell>
          <cell r="P386" t="str">
            <v>Philippines</v>
          </cell>
          <cell r="Q386" t="str">
            <v>TS</v>
          </cell>
          <cell r="S386" t="str">
            <v>NN</v>
          </cell>
          <cell r="U386" t="str">
            <v>7/1/2015-7/1/2018</v>
          </cell>
          <cell r="W386" t="str">
            <v>Tiếng Anh</v>
          </cell>
          <cell r="X386" t="str">
            <v>Trung tâm NN-THƯD</v>
          </cell>
        </row>
        <row r="387">
          <cell r="C387" t="str">
            <v>Nông Thị Hiền Hương</v>
          </cell>
          <cell r="E387">
            <v>30411</v>
          </cell>
          <cell r="F387" t="e">
            <v>#N/A</v>
          </cell>
          <cell r="G387">
            <v>38718</v>
          </cell>
          <cell r="H387" t="str">
            <v>01/07</v>
          </cell>
          <cell r="I387" t="str">
            <v>Tày</v>
          </cell>
          <cell r="J387" t="str">
            <v>V.07.01.03</v>
          </cell>
          <cell r="K387" t="str">
            <v>x</v>
          </cell>
          <cell r="O387" t="str">
            <v>BC</v>
          </cell>
          <cell r="P387" t="str">
            <v>Malaysia</v>
          </cell>
          <cell r="Q387" t="str">
            <v>TS</v>
          </cell>
          <cell r="S387" t="str">
            <v>NN</v>
          </cell>
          <cell r="U387" t="str">
            <v>30/3/2013-12/2017</v>
          </cell>
          <cell r="W387" t="str">
            <v>Tiếng Anh</v>
          </cell>
          <cell r="X387" t="str">
            <v>Trung tâm NN-THƯD</v>
          </cell>
        </row>
        <row r="388">
          <cell r="C388" t="str">
            <v>Nguyễn Ngọc Lan</v>
          </cell>
          <cell r="E388">
            <v>30540</v>
          </cell>
          <cell r="F388">
            <v>38961</v>
          </cell>
          <cell r="G388">
            <v>38961</v>
          </cell>
          <cell r="H388" t="str">
            <v>01/07</v>
          </cell>
          <cell r="I388" t="str">
            <v>Kinh</v>
          </cell>
          <cell r="J388" t="str">
            <v>V.07.01.03</v>
          </cell>
          <cell r="K388" t="str">
            <v>x</v>
          </cell>
          <cell r="O388" t="str">
            <v>BC</v>
          </cell>
          <cell r="Q388" t="str">
            <v>Th.S</v>
          </cell>
          <cell r="W388" t="str">
            <v>Hệ thống thông tin</v>
          </cell>
          <cell r="X388" t="str">
            <v>Trung tâm NN-THƯD</v>
          </cell>
        </row>
        <row r="389">
          <cell r="C389" t="str">
            <v>Hứa Thị Toàn</v>
          </cell>
          <cell r="E389">
            <v>30875</v>
          </cell>
          <cell r="F389">
            <v>38961</v>
          </cell>
          <cell r="G389">
            <v>38961</v>
          </cell>
          <cell r="H389" t="str">
            <v>01/07</v>
          </cell>
          <cell r="I389" t="str">
            <v>Nùng</v>
          </cell>
          <cell r="J389" t="str">
            <v>V.07.01.03</v>
          </cell>
          <cell r="K389" t="str">
            <v>x</v>
          </cell>
          <cell r="L389" t="str">
            <v>Tổ trưởng</v>
          </cell>
          <cell r="O389" t="str">
            <v>BC</v>
          </cell>
          <cell r="Q389" t="str">
            <v>Th.S</v>
          </cell>
          <cell r="W389" t="str">
            <v>Hệ thống thông tin</v>
          </cell>
          <cell r="X389" t="str">
            <v>Trung tâm NN-THƯD</v>
          </cell>
        </row>
        <row r="390">
          <cell r="C390" t="str">
            <v>Đinh Thị Thanh Uyên</v>
          </cell>
          <cell r="E390">
            <v>31411</v>
          </cell>
          <cell r="G390">
            <v>43031</v>
          </cell>
          <cell r="H390">
            <v>40909</v>
          </cell>
          <cell r="I390" t="str">
            <v>Kinh</v>
          </cell>
          <cell r="J390" t="str">
            <v>V.07.01.03</v>
          </cell>
          <cell r="K390" t="str">
            <v>x</v>
          </cell>
          <cell r="O390" t="str">
            <v>BC</v>
          </cell>
          <cell r="Q390" t="str">
            <v>Th.S</v>
          </cell>
          <cell r="W390" t="str">
            <v>Công nghệ thông tin</v>
          </cell>
          <cell r="X390" t="str">
            <v>Trung tâm NN-THƯD</v>
          </cell>
        </row>
        <row r="391">
          <cell r="C391" t="str">
            <v>Vũ Kiều Hạnh</v>
          </cell>
          <cell r="E391">
            <v>31365</v>
          </cell>
          <cell r="F391" t="e">
            <v>#N/A</v>
          </cell>
          <cell r="G391">
            <v>39661</v>
          </cell>
          <cell r="H391">
            <v>40360</v>
          </cell>
          <cell r="I391" t="str">
            <v>Kinh</v>
          </cell>
          <cell r="J391" t="str">
            <v>V.07.01.03</v>
          </cell>
          <cell r="K391" t="str">
            <v>x</v>
          </cell>
          <cell r="O391" t="str">
            <v>BC</v>
          </cell>
          <cell r="P391" t="str">
            <v>Philippines</v>
          </cell>
          <cell r="Q391" t="str">
            <v>TS</v>
          </cell>
          <cell r="R391">
            <v>2014</v>
          </cell>
          <cell r="W391" t="str">
            <v>Tiếng Anh</v>
          </cell>
          <cell r="X391" t="str">
            <v>Trung tâm NN-THƯD</v>
          </cell>
        </row>
        <row r="392">
          <cell r="C392" t="str">
            <v>Nguyễn Thị Thương Huyền</v>
          </cell>
          <cell r="E392">
            <v>30652</v>
          </cell>
          <cell r="F392" t="e">
            <v>#N/A</v>
          </cell>
          <cell r="G392">
            <v>42005</v>
          </cell>
          <cell r="H392">
            <v>42005</v>
          </cell>
          <cell r="I392" t="str">
            <v>Kinh</v>
          </cell>
          <cell r="J392" t="str">
            <v>V.07.01.03</v>
          </cell>
          <cell r="K392" t="str">
            <v>x</v>
          </cell>
          <cell r="O392" t="str">
            <v>BC</v>
          </cell>
          <cell r="Q392" t="str">
            <v>Th.S</v>
          </cell>
          <cell r="W392" t="str">
            <v>Tiếng Anh</v>
          </cell>
          <cell r="X392" t="str">
            <v>Trung tâm NN-THƯD</v>
          </cell>
        </row>
        <row r="393">
          <cell r="C393" t="str">
            <v>Hà Minh Tuấn</v>
          </cell>
          <cell r="D393">
            <v>28733</v>
          </cell>
          <cell r="F393">
            <v>37347</v>
          </cell>
          <cell r="G393">
            <v>37347</v>
          </cell>
          <cell r="I393" t="str">
            <v>Kinh</v>
          </cell>
          <cell r="J393">
            <v>15111</v>
          </cell>
          <cell r="K393" t="str">
            <v>x</v>
          </cell>
          <cell r="O393" t="str">
            <v>HĐ</v>
          </cell>
          <cell r="Q393" t="str">
            <v>Th.S</v>
          </cell>
          <cell r="W393" t="str">
            <v>Tiếng Anh</v>
          </cell>
          <cell r="X393" t="str">
            <v>Trung tâm NN-THƯD</v>
          </cell>
        </row>
        <row r="394">
          <cell r="C394" t="str">
            <v>Phạm Thị Thu Trang</v>
          </cell>
          <cell r="E394">
            <v>32946</v>
          </cell>
          <cell r="G394">
            <v>43221</v>
          </cell>
          <cell r="I394" t="str">
            <v>Kinh</v>
          </cell>
          <cell r="J394">
            <v>15111</v>
          </cell>
          <cell r="K394" t="str">
            <v>x</v>
          </cell>
          <cell r="O394" t="str">
            <v>HĐ</v>
          </cell>
          <cell r="Q394" t="str">
            <v>Th.S</v>
          </cell>
          <cell r="X394" t="str">
            <v>Trung tâm NN-THƯD</v>
          </cell>
        </row>
        <row r="395">
          <cell r="C395" t="str">
            <v>Mai Thị Huệ</v>
          </cell>
          <cell r="E395">
            <v>31382</v>
          </cell>
          <cell r="F395">
            <v>38869</v>
          </cell>
          <cell r="G395">
            <v>38869</v>
          </cell>
          <cell r="I395" t="str">
            <v>Kinh</v>
          </cell>
          <cell r="J395">
            <v>1003</v>
          </cell>
          <cell r="O395" t="str">
            <v>HĐ</v>
          </cell>
          <cell r="Q395" t="str">
            <v>ĐH</v>
          </cell>
        </row>
        <row r="396">
          <cell r="C396" t="str">
            <v>Nguyễn Hà Phú</v>
          </cell>
          <cell r="D396">
            <v>30554</v>
          </cell>
          <cell r="G396">
            <v>39814</v>
          </cell>
          <cell r="I396" t="str">
            <v>Kinh</v>
          </cell>
          <cell r="J396">
            <v>13095</v>
          </cell>
          <cell r="O396" t="str">
            <v>HĐ</v>
          </cell>
          <cell r="Q396" t="str">
            <v>ĐH</v>
          </cell>
        </row>
        <row r="397">
          <cell r="C397" t="str">
            <v>Quản Thị Vui</v>
          </cell>
          <cell r="E397">
            <v>28943</v>
          </cell>
          <cell r="G397">
            <v>40087</v>
          </cell>
          <cell r="I397" t="str">
            <v>Kinh</v>
          </cell>
          <cell r="J397">
            <v>13095</v>
          </cell>
          <cell r="O397" t="str">
            <v>HĐ</v>
          </cell>
          <cell r="Q397" t="str">
            <v>Th.S</v>
          </cell>
        </row>
        <row r="398">
          <cell r="C398" t="str">
            <v>Vi Sỹ Luân</v>
          </cell>
          <cell r="D398">
            <v>30425</v>
          </cell>
          <cell r="G398">
            <v>40452</v>
          </cell>
          <cell r="I398" t="str">
            <v>Nùng</v>
          </cell>
          <cell r="J398">
            <v>13095</v>
          </cell>
          <cell r="O398" t="str">
            <v>HĐ</v>
          </cell>
          <cell r="Q398" t="str">
            <v>ĐH</v>
          </cell>
        </row>
        <row r="399">
          <cell r="C399" t="str">
            <v>Hoàng Thị Hương</v>
          </cell>
          <cell r="E399">
            <v>28296</v>
          </cell>
          <cell r="F399">
            <v>39479</v>
          </cell>
          <cell r="G399">
            <v>39479</v>
          </cell>
          <cell r="I399" t="str">
            <v>Kinh</v>
          </cell>
          <cell r="J399">
            <v>1003</v>
          </cell>
          <cell r="O399" t="str">
            <v>BC</v>
          </cell>
          <cell r="Q399" t="str">
            <v>Th.S</v>
          </cell>
        </row>
        <row r="400">
          <cell r="C400" t="str">
            <v>Âu Thị Hà</v>
          </cell>
          <cell r="E400">
            <v>24844</v>
          </cell>
          <cell r="F400" t="e">
            <v>#N/A</v>
          </cell>
          <cell r="G400" t="str">
            <v>4/91</v>
          </cell>
          <cell r="H400" t="str">
            <v>4/91</v>
          </cell>
          <cell r="I400" t="str">
            <v>Tày</v>
          </cell>
          <cell r="J400">
            <v>1004</v>
          </cell>
          <cell r="O400" t="str">
            <v>BC</v>
          </cell>
          <cell r="Q400" t="str">
            <v>ĐH</v>
          </cell>
        </row>
        <row r="401">
          <cell r="C401" t="str">
            <v>Hoàng Nguyễn Trung</v>
          </cell>
          <cell r="D401">
            <v>31144</v>
          </cell>
          <cell r="F401">
            <v>41183</v>
          </cell>
          <cell r="G401">
            <v>41183</v>
          </cell>
          <cell r="I401" t="str">
            <v>Kinh</v>
          </cell>
          <cell r="J401">
            <v>1003</v>
          </cell>
          <cell r="O401" t="str">
            <v>HĐ</v>
          </cell>
          <cell r="Q401" t="str">
            <v>ĐH</v>
          </cell>
        </row>
        <row r="402">
          <cell r="C402" t="str">
            <v>Nguyễn Minh Nguyệt</v>
          </cell>
          <cell r="E402">
            <v>29125</v>
          </cell>
          <cell r="F402">
            <v>38869</v>
          </cell>
          <cell r="G402">
            <v>38869</v>
          </cell>
          <cell r="I402" t="str">
            <v>Kinh</v>
          </cell>
          <cell r="J402">
            <v>1008</v>
          </cell>
          <cell r="O402" t="str">
            <v>HĐ</v>
          </cell>
          <cell r="Q402" t="str">
            <v>Th.S</v>
          </cell>
        </row>
        <row r="403">
          <cell r="C403" t="str">
            <v>Lê Thị Phi Nga</v>
          </cell>
          <cell r="E403">
            <v>29358</v>
          </cell>
          <cell r="F403" t="e">
            <v>#N/A</v>
          </cell>
          <cell r="G403">
            <v>40299</v>
          </cell>
          <cell r="H403">
            <v>40299</v>
          </cell>
          <cell r="I403" t="str">
            <v>Kinh</v>
          </cell>
          <cell r="J403">
            <v>17171</v>
          </cell>
          <cell r="O403" t="str">
            <v>BC</v>
          </cell>
          <cell r="Q403" t="str">
            <v>ĐH</v>
          </cell>
        </row>
        <row r="404">
          <cell r="C404" t="str">
            <v>Nguyễn Thị Phương </v>
          </cell>
          <cell r="E404">
            <v>27674</v>
          </cell>
          <cell r="G404">
            <v>38047</v>
          </cell>
          <cell r="I404" t="str">
            <v>Kinh</v>
          </cell>
          <cell r="J404">
            <v>1003</v>
          </cell>
          <cell r="O404" t="str">
            <v>HĐ</v>
          </cell>
          <cell r="Q404" t="str">
            <v>ĐH</v>
          </cell>
        </row>
        <row r="405">
          <cell r="C405" t="str">
            <v>Nguyễn Khánh Phượng</v>
          </cell>
          <cell r="E405">
            <v>33490</v>
          </cell>
          <cell r="G405">
            <v>43040</v>
          </cell>
          <cell r="I405" t="str">
            <v>Kinh</v>
          </cell>
          <cell r="J405">
            <v>13095</v>
          </cell>
          <cell r="O405" t="str">
            <v>HĐ</v>
          </cell>
          <cell r="Q405" t="str">
            <v>Th.S</v>
          </cell>
        </row>
        <row r="406">
          <cell r="C406" t="str">
            <v>TRUNG TÂM ĐT&amp;PTQT</v>
          </cell>
        </row>
        <row r="407">
          <cell r="C407" t="str">
            <v>Hoàng Thị Bích Thảo</v>
          </cell>
          <cell r="E407">
            <v>27395</v>
          </cell>
          <cell r="F407">
            <v>35521</v>
          </cell>
          <cell r="G407">
            <v>35521</v>
          </cell>
          <cell r="H407" t="str">
            <v>11/02</v>
          </cell>
          <cell r="I407" t="str">
            <v>Kinh</v>
          </cell>
          <cell r="J407" t="str">
            <v>V.07.01.01</v>
          </cell>
          <cell r="K407" t="str">
            <v>x</v>
          </cell>
          <cell r="L407" t="str">
            <v>Giám đốc</v>
          </cell>
          <cell r="M407" t="str">
            <v>UV BCH</v>
          </cell>
          <cell r="N407" t="str">
            <v>16/01/2015</v>
          </cell>
          <cell r="O407" t="str">
            <v>BC</v>
          </cell>
          <cell r="P407" t="str">
            <v>Nhật bản</v>
          </cell>
          <cell r="Q407" t="str">
            <v>PGS.TS</v>
          </cell>
          <cell r="R407">
            <v>2016</v>
          </cell>
          <cell r="W407" t="str">
            <v>KH cây trồng</v>
          </cell>
          <cell r="X407" t="str">
            <v>Khoa Nông học</v>
          </cell>
          <cell r="Y407" t="str">
            <v>Bộ môn Bảo vệ thực vật</v>
          </cell>
        </row>
        <row r="408">
          <cell r="C408" t="str">
            <v>Nguyễn Thị Mai Thu</v>
          </cell>
          <cell r="E408">
            <v>30293</v>
          </cell>
          <cell r="F408">
            <v>39448</v>
          </cell>
          <cell r="G408">
            <v>39448</v>
          </cell>
          <cell r="H408">
            <v>41214</v>
          </cell>
          <cell r="I408" t="str">
            <v>Kinh</v>
          </cell>
          <cell r="J408">
            <v>1003</v>
          </cell>
          <cell r="L408" t="str">
            <v>P. Giám đốc</v>
          </cell>
          <cell r="O408" t="str">
            <v>BC</v>
          </cell>
          <cell r="Q408" t="str">
            <v>Th.S</v>
          </cell>
        </row>
        <row r="409">
          <cell r="C409" t="str">
            <v>Hà Huy Hoàng</v>
          </cell>
          <cell r="D409">
            <v>29369</v>
          </cell>
          <cell r="F409">
            <v>38718</v>
          </cell>
          <cell r="G409">
            <v>38718</v>
          </cell>
          <cell r="H409" t="str">
            <v>01/07</v>
          </cell>
          <cell r="I409" t="str">
            <v>Tày</v>
          </cell>
          <cell r="J409" t="str">
            <v>V.07.01.03</v>
          </cell>
          <cell r="K409" t="str">
            <v>x</v>
          </cell>
          <cell r="O409" t="str">
            <v>BC</v>
          </cell>
          <cell r="P409" t="str">
            <v>Anh Quốc</v>
          </cell>
          <cell r="Q409" t="str">
            <v>Th.S</v>
          </cell>
          <cell r="S409" t="str">
            <v>NN</v>
          </cell>
          <cell r="U409" t="str">
            <v>11/2014-11/2018</v>
          </cell>
          <cell r="W409" t="str">
            <v>Công nghệ sinh học</v>
          </cell>
          <cell r="X409" t="str">
            <v>Khoa CNSH&amp;CNTP</v>
          </cell>
          <cell r="Z409" t="str">
            <v>Đi nước ngoài</v>
          </cell>
        </row>
        <row r="410">
          <cell r="C410" t="str">
            <v>Trung tâm Đào tạo, Nghiên cứu và Phát triển Thuỷ sản vùng Đông Bắc</v>
          </cell>
        </row>
        <row r="411">
          <cell r="C411" t="str">
            <v>Vũ Văn Thông</v>
          </cell>
          <cell r="D411">
            <v>22292</v>
          </cell>
          <cell r="F411">
            <v>31413</v>
          </cell>
          <cell r="G411" t="str">
            <v>1/86</v>
          </cell>
          <cell r="H411" t="str">
            <v>1/86</v>
          </cell>
          <cell r="I411" t="str">
            <v>Kinh</v>
          </cell>
          <cell r="J411" t="str">
            <v>V.07.01.02</v>
          </cell>
          <cell r="K411" t="str">
            <v>x</v>
          </cell>
          <cell r="L411" t="str">
            <v>Giám đốc</v>
          </cell>
          <cell r="N411" t="str">
            <v>16/01/2015</v>
          </cell>
          <cell r="O411" t="str">
            <v>BC</v>
          </cell>
          <cell r="P411" t="str">
            <v>Việt Nam</v>
          </cell>
          <cell r="Q411" t="str">
            <v>TS</v>
          </cell>
          <cell r="R411">
            <v>2015</v>
          </cell>
          <cell r="W411" t="str">
            <v>Điều tra quy hoạch rừng</v>
          </cell>
          <cell r="X411" t="str">
            <v>Khoa Lâm nghiệp</v>
          </cell>
          <cell r="Y411" t="str">
            <v>Bộ môn Lâm sinh</v>
          </cell>
        </row>
        <row r="412">
          <cell r="C412" t="str">
            <v>Lê Minh Châu</v>
          </cell>
          <cell r="D412">
            <v>29341</v>
          </cell>
          <cell r="F412">
            <v>38231</v>
          </cell>
          <cell r="G412">
            <v>38231</v>
          </cell>
          <cell r="H412" t="str">
            <v>08/08</v>
          </cell>
          <cell r="I412" t="str">
            <v>Kinh</v>
          </cell>
          <cell r="J412" t="str">
            <v>V.07.01.03</v>
          </cell>
          <cell r="K412" t="str">
            <v>x</v>
          </cell>
          <cell r="L412" t="str">
            <v>P. Giám đốc</v>
          </cell>
          <cell r="O412" t="str">
            <v>BC</v>
          </cell>
          <cell r="P412" t="str">
            <v>Pháp</v>
          </cell>
          <cell r="Q412" t="str">
            <v>TS</v>
          </cell>
          <cell r="R412">
            <v>2014</v>
          </cell>
          <cell r="S412" t="str">
            <v>NN</v>
          </cell>
          <cell r="U412" t="str">
            <v>10/2011 – 10/2014</v>
          </cell>
          <cell r="W412" t="str">
            <v>Khoa học thực phẩm</v>
          </cell>
          <cell r="X412" t="str">
            <v>Khoa CNTY</v>
          </cell>
          <cell r="Y412" t="str">
            <v>Bộ môn Dược thú y</v>
          </cell>
        </row>
        <row r="413">
          <cell r="C413" t="str">
            <v>TRUNG TÂM  ĐTTNCXH</v>
          </cell>
        </row>
        <row r="414">
          <cell r="C414" t="str">
            <v>Phan Thị Thu Hằng</v>
          </cell>
          <cell r="E414">
            <v>25506</v>
          </cell>
          <cell r="F414">
            <v>33178</v>
          </cell>
          <cell r="G414">
            <v>33178</v>
          </cell>
          <cell r="H414" t="str">
            <v>11/90</v>
          </cell>
          <cell r="I414" t="str">
            <v>Tày</v>
          </cell>
          <cell r="J414" t="str">
            <v>V.07.01.02</v>
          </cell>
          <cell r="K414" t="str">
            <v>x</v>
          </cell>
          <cell r="L414" t="str">
            <v>Giám đốc</v>
          </cell>
          <cell r="M414" t="str">
            <v>UV BCH</v>
          </cell>
          <cell r="N414" t="str">
            <v>16/01/2015</v>
          </cell>
          <cell r="O414" t="str">
            <v>BC</v>
          </cell>
          <cell r="P414" t="str">
            <v>Việt Nam</v>
          </cell>
          <cell r="Q414" t="str">
            <v>TS</v>
          </cell>
          <cell r="R414">
            <v>2008</v>
          </cell>
          <cell r="W414" t="str">
            <v>Trổng trọt</v>
          </cell>
          <cell r="X414" t="str">
            <v>Khoa Môi trường</v>
          </cell>
          <cell r="Y414" t="str">
            <v>Bộ môn Khoa học và Quản lý môi trường</v>
          </cell>
        </row>
        <row r="415">
          <cell r="C415" t="str">
            <v>Trần Trung Kiên</v>
          </cell>
          <cell r="D415">
            <v>28108</v>
          </cell>
          <cell r="F415">
            <v>36495</v>
          </cell>
          <cell r="G415">
            <v>36495</v>
          </cell>
          <cell r="H415" t="str">
            <v>4/06</v>
          </cell>
          <cell r="I415" t="str">
            <v>Kinh</v>
          </cell>
          <cell r="J415" t="str">
            <v>V.07.01.03</v>
          </cell>
          <cell r="K415" t="str">
            <v>x</v>
          </cell>
          <cell r="L415" t="str">
            <v>P. Giám đốc</v>
          </cell>
          <cell r="M415" t="str">
            <v>PCT CĐ/UVBTVCĐ</v>
          </cell>
          <cell r="N415" t="str">
            <v>16/01/2015</v>
          </cell>
          <cell r="O415" t="str">
            <v>BC</v>
          </cell>
          <cell r="P415" t="str">
            <v>Việt Nam</v>
          </cell>
          <cell r="Q415" t="str">
            <v>TS</v>
          </cell>
          <cell r="R415">
            <v>2009</v>
          </cell>
          <cell r="W415" t="str">
            <v>Trổng trọt</v>
          </cell>
          <cell r="X415" t="str">
            <v>Khoa Nông học</v>
          </cell>
          <cell r="Y415" t="str">
            <v>Bộ môn Khoa học cây trồng</v>
          </cell>
        </row>
        <row r="416">
          <cell r="C416" t="str">
            <v>Nguyễn Thị Thu Hương</v>
          </cell>
          <cell r="E416">
            <v>26799</v>
          </cell>
          <cell r="F416">
            <v>37681</v>
          </cell>
          <cell r="G416">
            <v>37681</v>
          </cell>
          <cell r="I416" t="str">
            <v>Kinh</v>
          </cell>
          <cell r="J416">
            <v>1003</v>
          </cell>
          <cell r="O416" t="str">
            <v>HĐ</v>
          </cell>
          <cell r="Q416" t="str">
            <v>ĐH</v>
          </cell>
        </row>
        <row r="417">
          <cell r="C417" t="str">
            <v>Lương Thị Phương Nga</v>
          </cell>
          <cell r="E417">
            <v>29556</v>
          </cell>
          <cell r="F417">
            <v>40603</v>
          </cell>
          <cell r="G417">
            <v>40603</v>
          </cell>
          <cell r="I417" t="str">
            <v>Kinh</v>
          </cell>
          <cell r="J417">
            <v>1003</v>
          </cell>
          <cell r="O417" t="str">
            <v>HĐ</v>
          </cell>
          <cell r="Q417" t="str">
            <v>ĐH</v>
          </cell>
        </row>
        <row r="418">
          <cell r="C418" t="str">
            <v>Đỗ Thị Kim Liên</v>
          </cell>
          <cell r="E418">
            <v>25222</v>
          </cell>
          <cell r="F418">
            <v>40909</v>
          </cell>
          <cell r="G418">
            <v>40909</v>
          </cell>
          <cell r="I418" t="str">
            <v>Kinh</v>
          </cell>
          <cell r="J418">
            <v>1003</v>
          </cell>
          <cell r="O418" t="str">
            <v>HĐ</v>
          </cell>
          <cell r="Q418" t="str">
            <v>ĐH</v>
          </cell>
        </row>
        <row r="419">
          <cell r="C419" t="str">
            <v>Lường Hữu Mạnh</v>
          </cell>
          <cell r="D419">
            <v>29611</v>
          </cell>
          <cell r="F419">
            <v>37012</v>
          </cell>
          <cell r="G419">
            <v>37012</v>
          </cell>
          <cell r="I419" t="str">
            <v>Tày</v>
          </cell>
          <cell r="J419">
            <v>1003</v>
          </cell>
          <cell r="O419" t="str">
            <v>HĐ</v>
          </cell>
          <cell r="Q419" t="str">
            <v>ĐH</v>
          </cell>
        </row>
        <row r="420">
          <cell r="C420" t="str">
            <v>TRUNG TÂM ĐÀO TẠO, NGHIÊN CỨU GIỐNG CÂY TRỒNG VÀ VẬT NUÔI</v>
          </cell>
        </row>
        <row r="421">
          <cell r="C421" t="str">
            <v>Hà Duy Trường</v>
          </cell>
          <cell r="D421">
            <v>29430</v>
          </cell>
          <cell r="F421" t="e">
            <v>#N/A</v>
          </cell>
          <cell r="G421">
            <v>39448</v>
          </cell>
          <cell r="H421" t="str">
            <v>04/09</v>
          </cell>
          <cell r="I421" t="str">
            <v>Kinh</v>
          </cell>
          <cell r="J421" t="str">
            <v>V.07.01.03</v>
          </cell>
          <cell r="K421" t="str">
            <v>x</v>
          </cell>
          <cell r="L421" t="str">
            <v>Giám đốc</v>
          </cell>
          <cell r="N421">
            <v>42653</v>
          </cell>
          <cell r="O421" t="str">
            <v>BC</v>
          </cell>
          <cell r="P421" t="str">
            <v>Đài Loan</v>
          </cell>
          <cell r="Q421" t="str">
            <v>TS</v>
          </cell>
          <cell r="R421">
            <v>2016</v>
          </cell>
          <cell r="S421" t="str">
            <v>NN</v>
          </cell>
          <cell r="U421" t="str">
            <v>9/2012-9/2015</v>
          </cell>
          <cell r="W421" t="str">
            <v>Trổng trọt</v>
          </cell>
          <cell r="X421" t="str">
            <v>Khoa Nông học</v>
          </cell>
          <cell r="Y421" t="str">
            <v>Bộ môn Nông nghiệp công nghệ cao</v>
          </cell>
        </row>
        <row r="422">
          <cell r="C422" t="str">
            <v>Bùi Văn Quang</v>
          </cell>
          <cell r="D422">
            <v>26293</v>
          </cell>
          <cell r="G422">
            <v>42891</v>
          </cell>
          <cell r="I422" t="str">
            <v>Kinh</v>
          </cell>
          <cell r="J422">
            <v>1003</v>
          </cell>
          <cell r="L422" t="str">
            <v>P. Giám đốc</v>
          </cell>
          <cell r="O422" t="str">
            <v>BC</v>
          </cell>
          <cell r="P422" t="str">
            <v>Việt Nam</v>
          </cell>
          <cell r="Q422" t="str">
            <v>TS</v>
          </cell>
        </row>
        <row r="423">
          <cell r="C423" t="str">
            <v>Chu Hồng Việt</v>
          </cell>
          <cell r="D423">
            <v>32627</v>
          </cell>
          <cell r="F423" t="e">
            <v>#N/A</v>
          </cell>
          <cell r="G423" t="str">
            <v>2014</v>
          </cell>
          <cell r="I423" t="str">
            <v>Kinh</v>
          </cell>
          <cell r="J423">
            <v>13095</v>
          </cell>
          <cell r="O423" t="str">
            <v>HĐ</v>
          </cell>
          <cell r="Q423" t="str">
            <v>ĐH</v>
          </cell>
        </row>
        <row r="424">
          <cell r="C424" t="str">
            <v>TRUNG NC TÂM ĐỊA TIN HỌC</v>
          </cell>
        </row>
        <row r="425">
          <cell r="C425" t="str">
            <v>Nguyễn Văn Hiểu</v>
          </cell>
          <cell r="D425">
            <v>29137</v>
          </cell>
          <cell r="F425">
            <v>37257</v>
          </cell>
          <cell r="G425">
            <v>37257</v>
          </cell>
          <cell r="H425" t="str">
            <v>4/06</v>
          </cell>
          <cell r="I425" t="str">
            <v>Kinh</v>
          </cell>
          <cell r="J425" t="str">
            <v>V.07.01.03</v>
          </cell>
          <cell r="K425" t="str">
            <v>x</v>
          </cell>
          <cell r="L425" t="str">
            <v>Giám đốc</v>
          </cell>
          <cell r="N425" t="str">
            <v>16/01/2015</v>
          </cell>
          <cell r="O425" t="str">
            <v>BC</v>
          </cell>
          <cell r="P425" t="str">
            <v>Đài Loan</v>
          </cell>
          <cell r="Q425" t="str">
            <v>Th.S</v>
          </cell>
          <cell r="W425" t="str">
            <v>KH viễn thám</v>
          </cell>
          <cell r="X425" t="str">
            <v>Khoa QLTN</v>
          </cell>
          <cell r="Y425" t="str">
            <v>Bộ môn Quản lý đất đai và Bất động sản</v>
          </cell>
        </row>
        <row r="426">
          <cell r="C426" t="str">
            <v>Hà Văn Thuân</v>
          </cell>
          <cell r="D426">
            <v>27953</v>
          </cell>
          <cell r="F426">
            <v>36495</v>
          </cell>
          <cell r="G426">
            <v>36495</v>
          </cell>
          <cell r="H426" t="str">
            <v>4/06</v>
          </cell>
          <cell r="I426" t="str">
            <v>Thái</v>
          </cell>
          <cell r="J426" t="str">
            <v>V.07.01.03</v>
          </cell>
          <cell r="K426" t="str">
            <v>x</v>
          </cell>
          <cell r="O426" t="str">
            <v>BC</v>
          </cell>
          <cell r="P426" t="str">
            <v>Canada</v>
          </cell>
          <cell r="Q426" t="str">
            <v>TS</v>
          </cell>
          <cell r="S426" t="str">
            <v>NN</v>
          </cell>
          <cell r="U426" t="str">
            <v>8/2011-8/2015</v>
          </cell>
          <cell r="W426" t="str">
            <v>QLĐĐ</v>
          </cell>
          <cell r="X426" t="str">
            <v>Khoa Môi trường</v>
          </cell>
          <cell r="Y426" t="str">
            <v>Bộ môn Công nghệ môi trường</v>
          </cell>
          <cell r="Z426" t="str">
            <v>Đi nước ngoài</v>
          </cell>
        </row>
        <row r="427">
          <cell r="C427" t="str">
            <v>TRUNG TÂM ƯƠM TẠO CÔNG NGHỆ VÀ HỖ TRỢ KHỞI NGHIỆP</v>
          </cell>
        </row>
        <row r="428">
          <cell r="C428" t="str">
            <v>Đàm Xuân Vận</v>
          </cell>
          <cell r="D428">
            <v>26736</v>
          </cell>
          <cell r="F428">
            <v>35765</v>
          </cell>
          <cell r="G428">
            <v>35765</v>
          </cell>
          <cell r="H428">
            <v>37073</v>
          </cell>
          <cell r="I428" t="str">
            <v>Kinh</v>
          </cell>
          <cell r="J428" t="str">
            <v>V.07.01.01</v>
          </cell>
          <cell r="K428" t="str">
            <v>x</v>
          </cell>
          <cell r="L428" t="str">
            <v>Giám đốc</v>
          </cell>
          <cell r="N428" t="str">
            <v>16/01/2015</v>
          </cell>
          <cell r="O428" t="str">
            <v>BC</v>
          </cell>
          <cell r="P428" t="str">
            <v>Hàn Quốc</v>
          </cell>
          <cell r="Q428" t="str">
            <v>PGS.TS</v>
          </cell>
          <cell r="R428">
            <v>2011</v>
          </cell>
          <cell r="W428" t="str">
            <v>Nông nghiệp</v>
          </cell>
          <cell r="X428" t="str">
            <v>Khoa QLTN</v>
          </cell>
          <cell r="Y428" t="str">
            <v>Bộ môn Quản lý đất đai và Bất động sản</v>
          </cell>
        </row>
        <row r="429">
          <cell r="C429" t="str">
            <v>Dương Thị Cẩm Linh</v>
          </cell>
          <cell r="E429">
            <v>32424</v>
          </cell>
          <cell r="F429">
            <v>40513</v>
          </cell>
          <cell r="G429">
            <v>40513</v>
          </cell>
          <cell r="H429">
            <v>42339</v>
          </cell>
          <cell r="I429" t="str">
            <v>Kinh</v>
          </cell>
          <cell r="J429">
            <v>1003</v>
          </cell>
          <cell r="L429" t="str">
            <v>PBT ĐTN</v>
          </cell>
          <cell r="M429" t="str">
            <v>PBT ĐTN</v>
          </cell>
          <cell r="O429" t="str">
            <v>BC</v>
          </cell>
          <cell r="Q429" t="str">
            <v>Th.S</v>
          </cell>
        </row>
        <row r="430">
          <cell r="C430" t="str">
            <v>Nguyễn Thị Thu Hà </v>
          </cell>
          <cell r="E430">
            <v>30898</v>
          </cell>
          <cell r="G430">
            <v>39692</v>
          </cell>
          <cell r="I430" t="str">
            <v>Kinh</v>
          </cell>
          <cell r="J430">
            <v>1003</v>
          </cell>
          <cell r="O430" t="str">
            <v>HĐ</v>
          </cell>
          <cell r="Q430" t="str">
            <v>ĐH</v>
          </cell>
        </row>
        <row r="431">
          <cell r="C431" t="str">
            <v>Nguyễn Trần Quang</v>
          </cell>
          <cell r="D431">
            <v>30678</v>
          </cell>
          <cell r="F431">
            <v>41153</v>
          </cell>
          <cell r="G431">
            <v>41153</v>
          </cell>
          <cell r="I431" t="str">
            <v>Kinh</v>
          </cell>
          <cell r="J431">
            <v>13095</v>
          </cell>
          <cell r="O431" t="str">
            <v>HĐ</v>
          </cell>
          <cell r="Q431" t="str">
            <v>ĐH</v>
          </cell>
        </row>
        <row r="432">
          <cell r="C432" t="str">
            <v>TRUNG TÂM NCPTNLNMN (ADC)</v>
          </cell>
        </row>
        <row r="433">
          <cell r="C433" t="str">
            <v>Hà Thị Hoà</v>
          </cell>
          <cell r="E433">
            <v>30843</v>
          </cell>
          <cell r="G433" t="str">
            <v>2017</v>
          </cell>
          <cell r="H433" t="str">
            <v>2017</v>
          </cell>
          <cell r="I433" t="str">
            <v>Kinh</v>
          </cell>
          <cell r="J433" t="str">
            <v>V.07.01.03</v>
          </cell>
          <cell r="K433" t="str">
            <v>x</v>
          </cell>
          <cell r="L433" t="str">
            <v>P. Giám đốc</v>
          </cell>
          <cell r="O433" t="str">
            <v>BC</v>
          </cell>
          <cell r="P433" t="str">
            <v>Đài Loan</v>
          </cell>
          <cell r="Q433" t="str">
            <v>TS</v>
          </cell>
          <cell r="R433">
            <v>2016</v>
          </cell>
          <cell r="W433" t="str">
            <v>Nông nghiệp nhiệt đới</v>
          </cell>
          <cell r="X433" t="str">
            <v>Khoa KT&amp;PTNT</v>
          </cell>
          <cell r="Y433" t="str">
            <v>Bộ môn Quản trị kinh doanh</v>
          </cell>
        </row>
        <row r="434">
          <cell r="C434" t="str">
            <v>TRUNG TÂM TÀI NGUYÊN MÔI TRƯỜNG</v>
          </cell>
        </row>
        <row r="435">
          <cell r="C435" t="str">
            <v>VIỆN NC&amp; PTLN</v>
          </cell>
        </row>
        <row r="436">
          <cell r="C436" t="str">
            <v>Trần Thị Thu Hà </v>
          </cell>
          <cell r="E436">
            <v>26085</v>
          </cell>
          <cell r="F436">
            <v>34213</v>
          </cell>
          <cell r="G436">
            <v>34213</v>
          </cell>
          <cell r="H436" t="str">
            <v>9/93</v>
          </cell>
          <cell r="I436" t="str">
            <v>Kinh</v>
          </cell>
          <cell r="J436" t="str">
            <v>V.07.01.01</v>
          </cell>
          <cell r="K436" t="str">
            <v>x</v>
          </cell>
          <cell r="L436" t="str">
            <v>Viện trưởng</v>
          </cell>
          <cell r="N436" t="str">
            <v>19/1/2015</v>
          </cell>
          <cell r="O436" t="str">
            <v>BC</v>
          </cell>
          <cell r="P436" t="str">
            <v>Úc</v>
          </cell>
          <cell r="Q436" t="str">
            <v>PGS.TS</v>
          </cell>
          <cell r="R436">
            <v>2014</v>
          </cell>
          <cell r="W436" t="str">
            <v>Lâm sinh</v>
          </cell>
          <cell r="X436" t="str">
            <v>Khoa Lâm nghiệp</v>
          </cell>
          <cell r="Y436" t="str">
            <v>Bộ môn Lâm sinh</v>
          </cell>
        </row>
        <row r="437">
          <cell r="C437" t="str">
            <v>Lê Văn Phúc</v>
          </cell>
          <cell r="D437">
            <v>28185</v>
          </cell>
          <cell r="F437">
            <v>39881</v>
          </cell>
          <cell r="G437">
            <v>39881</v>
          </cell>
          <cell r="H437">
            <v>40909</v>
          </cell>
          <cell r="I437" t="str">
            <v>Kinh</v>
          </cell>
          <cell r="J437" t="str">
            <v>V.07.01.03</v>
          </cell>
          <cell r="K437" t="str">
            <v>x</v>
          </cell>
          <cell r="L437" t="str">
            <v>P. Viện trưởng</v>
          </cell>
          <cell r="N437" t="str">
            <v>19/1/2015</v>
          </cell>
          <cell r="O437" t="str">
            <v>BC</v>
          </cell>
          <cell r="P437" t="str">
            <v>Việt Nam</v>
          </cell>
          <cell r="Q437" t="str">
            <v>TS</v>
          </cell>
          <cell r="R437">
            <v>2016</v>
          </cell>
          <cell r="S437" t="str">
            <v>Tr.N</v>
          </cell>
          <cell r="U437" t="str">
            <v>11/ 2012 -11/2016</v>
          </cell>
          <cell r="W437" t="str">
            <v>Lâm sinh</v>
          </cell>
          <cell r="X437" t="str">
            <v>Khoa Lâm nghiệp</v>
          </cell>
          <cell r="Y437" t="str">
            <v>Bộ môn Quản lý tài nguyên rừng</v>
          </cell>
        </row>
        <row r="438">
          <cell r="C438" t="str">
            <v>Đặng Ngọc Hùng</v>
          </cell>
          <cell r="D438">
            <v>29043</v>
          </cell>
          <cell r="F438" t="e">
            <v>#N/A</v>
          </cell>
          <cell r="G438">
            <v>38534</v>
          </cell>
          <cell r="H438">
            <v>40544</v>
          </cell>
          <cell r="I438" t="str">
            <v>Kinh</v>
          </cell>
          <cell r="J438" t="str">
            <v>V.07.01.03</v>
          </cell>
          <cell r="K438" t="str">
            <v>x</v>
          </cell>
          <cell r="O438" t="str">
            <v>BC</v>
          </cell>
          <cell r="Q438" t="str">
            <v>Th.S</v>
          </cell>
          <cell r="W438" t="str">
            <v>Lâm sinh</v>
          </cell>
          <cell r="X438" t="str">
            <v>Khoa Lâm nghiệp</v>
          </cell>
          <cell r="Z438" t="str">
            <v>Đi nước ngoài</v>
          </cell>
        </row>
        <row r="439">
          <cell r="C439" t="str">
            <v>VIỆN KHOA HỌC SỰ SỐNG</v>
          </cell>
        </row>
        <row r="440">
          <cell r="C440" t="str">
            <v>Nguyễn Hưng Quang</v>
          </cell>
          <cell r="D440">
            <v>27224</v>
          </cell>
          <cell r="F440">
            <v>35765</v>
          </cell>
          <cell r="G440">
            <v>35765</v>
          </cell>
          <cell r="H440" t="str">
            <v>01/07</v>
          </cell>
          <cell r="I440" t="str">
            <v>Kinh</v>
          </cell>
          <cell r="J440" t="str">
            <v>V.07.01.01</v>
          </cell>
          <cell r="K440" t="str">
            <v>x</v>
          </cell>
          <cell r="L440" t="str">
            <v>Viện trưởng</v>
          </cell>
          <cell r="M440" t="str">
            <v>UV BCH</v>
          </cell>
          <cell r="N440" t="str">
            <v>16/01/2015</v>
          </cell>
          <cell r="O440" t="str">
            <v>BC</v>
          </cell>
          <cell r="P440" t="str">
            <v>Philippines</v>
          </cell>
          <cell r="Q440" t="str">
            <v>PGS.TS</v>
          </cell>
          <cell r="R440">
            <v>2014</v>
          </cell>
          <cell r="W440" t="str">
            <v>DD động vật</v>
          </cell>
          <cell r="X440" t="str">
            <v>Khoa CNTY</v>
          </cell>
          <cell r="Y440" t="str">
            <v>Bộ môn Chăn nuôi</v>
          </cell>
        </row>
        <row r="441">
          <cell r="C441" t="str">
            <v>Bùi Thị Thơm</v>
          </cell>
          <cell r="E441">
            <v>27504</v>
          </cell>
          <cell r="F441">
            <v>35765</v>
          </cell>
          <cell r="G441">
            <v>35765</v>
          </cell>
          <cell r="H441">
            <v>38139</v>
          </cell>
          <cell r="I441" t="str">
            <v>Kinh</v>
          </cell>
          <cell r="J441" t="str">
            <v>V.07.01.03</v>
          </cell>
          <cell r="K441" t="str">
            <v>x</v>
          </cell>
          <cell r="L441" t="str">
            <v>P. Viện trưởng</v>
          </cell>
          <cell r="O441" t="str">
            <v>BC</v>
          </cell>
          <cell r="P441" t="str">
            <v>Việt Nam</v>
          </cell>
          <cell r="Q441" t="str">
            <v>TS</v>
          </cell>
          <cell r="R441">
            <v>2011</v>
          </cell>
          <cell r="W441" t="str">
            <v>Chăn nuôi</v>
          </cell>
          <cell r="X441" t="str">
            <v>Khoa CNTY</v>
          </cell>
          <cell r="Y441" t="str">
            <v>Bộ môn Chăn nuôi</v>
          </cell>
        </row>
        <row r="442">
          <cell r="C442" t="str">
            <v>Trần Minh Quân</v>
          </cell>
          <cell r="D442">
            <v>29041</v>
          </cell>
          <cell r="F442">
            <v>38534</v>
          </cell>
          <cell r="G442">
            <v>38534</v>
          </cell>
          <cell r="H442" t="str">
            <v>4/06</v>
          </cell>
          <cell r="I442" t="str">
            <v>Kinh</v>
          </cell>
          <cell r="J442" t="str">
            <v>V.07.01.03</v>
          </cell>
          <cell r="K442" t="str">
            <v>x</v>
          </cell>
          <cell r="L442" t="str">
            <v>Trưởng phòng KH&amp;ĐT</v>
          </cell>
          <cell r="N442" t="str">
            <v>26/1/2015</v>
          </cell>
          <cell r="O442" t="str">
            <v>BC</v>
          </cell>
          <cell r="P442" t="str">
            <v>Nga</v>
          </cell>
          <cell r="Q442" t="str">
            <v>TS</v>
          </cell>
          <cell r="R442">
            <v>2011</v>
          </cell>
          <cell r="W442" t="str">
            <v>CNSH</v>
          </cell>
          <cell r="X442" t="str">
            <v>Khoa Nông học</v>
          </cell>
          <cell r="Y442" t="str">
            <v>Bộ môn Nông nghiệp công nghệ cao</v>
          </cell>
        </row>
        <row r="443">
          <cell r="C443" t="str">
            <v>Nguyễn Thế Cường</v>
          </cell>
          <cell r="D443">
            <v>27682</v>
          </cell>
          <cell r="F443">
            <v>36047</v>
          </cell>
          <cell r="G443">
            <v>36047</v>
          </cell>
          <cell r="H443" t="str">
            <v>8/05</v>
          </cell>
          <cell r="I443" t="str">
            <v>Nùng</v>
          </cell>
          <cell r="J443" t="str">
            <v>V.07.01.03</v>
          </cell>
          <cell r="L443" t="str">
            <v>Trưởng phòng Phân tích hoá học</v>
          </cell>
          <cell r="O443" t="str">
            <v>BC</v>
          </cell>
          <cell r="Q443" t="str">
            <v>Th.S</v>
          </cell>
          <cell r="S443" t="str">
            <v>Tr.N</v>
          </cell>
          <cell r="U443" t="str">
            <v>2014-2018</v>
          </cell>
          <cell r="W443" t="str">
            <v>Lâm sinh</v>
          </cell>
        </row>
        <row r="444">
          <cell r="C444" t="str">
            <v>Bế Văn Thịnh</v>
          </cell>
          <cell r="D444">
            <v>23723</v>
          </cell>
          <cell r="F444">
            <v>33055</v>
          </cell>
          <cell r="G444">
            <v>33055</v>
          </cell>
          <cell r="H444" t="str">
            <v>7/01</v>
          </cell>
          <cell r="I444" t="str">
            <v>Nùng</v>
          </cell>
          <cell r="J444">
            <v>13095</v>
          </cell>
          <cell r="L444" t="str">
            <v>Phó bộ môn STMT</v>
          </cell>
          <cell r="O444" t="str">
            <v>BC</v>
          </cell>
          <cell r="Q444" t="str">
            <v>Th.S</v>
          </cell>
          <cell r="W444" t="str">
            <v>Trồng trọt</v>
          </cell>
        </row>
        <row r="445">
          <cell r="C445" t="str">
            <v>Nguyễn Mạnh Tuấn</v>
          </cell>
          <cell r="D445">
            <v>30778</v>
          </cell>
          <cell r="F445">
            <v>39326</v>
          </cell>
          <cell r="G445">
            <v>39326</v>
          </cell>
          <cell r="H445">
            <v>40360</v>
          </cell>
          <cell r="I445" t="str">
            <v>Kinh</v>
          </cell>
          <cell r="J445" t="str">
            <v>V.07.01.03</v>
          </cell>
          <cell r="K445" t="str">
            <v>x</v>
          </cell>
          <cell r="O445" t="str">
            <v>BC</v>
          </cell>
          <cell r="P445" t="str">
            <v>Hàn Quốc</v>
          </cell>
          <cell r="Q445" t="str">
            <v>TS</v>
          </cell>
          <cell r="S445" t="str">
            <v>NN</v>
          </cell>
          <cell r="U445" t="str">
            <v>29/2/2013-29/2/2016</v>
          </cell>
          <cell r="W445" t="str">
            <v>Công nghệ sinh học</v>
          </cell>
          <cell r="X445" t="str">
            <v>Khoa CNSH&amp;CNTP</v>
          </cell>
        </row>
        <row r="446">
          <cell r="C446" t="str">
            <v>VP CHƯƠNG TRÌNH TIÊN TIẾN</v>
          </cell>
        </row>
        <row r="447">
          <cell r="C447" t="str">
            <v>Lý Thị Thuỳ Dương</v>
          </cell>
          <cell r="E447">
            <v>31926</v>
          </cell>
          <cell r="G447">
            <v>42401</v>
          </cell>
          <cell r="H447">
            <v>42401</v>
          </cell>
          <cell r="I447" t="str">
            <v>Nùng</v>
          </cell>
          <cell r="J447" t="str">
            <v>V.07.01.03</v>
          </cell>
          <cell r="K447" t="str">
            <v>x</v>
          </cell>
          <cell r="L447" t="str">
            <v>P. Giám đốc</v>
          </cell>
          <cell r="O447" t="str">
            <v>BC</v>
          </cell>
          <cell r="Q447" t="str">
            <v>Th.S</v>
          </cell>
          <cell r="W447" t="str">
            <v>  Nghiên cứu phát triển</v>
          </cell>
          <cell r="X447" t="str">
            <v>Khoa KHCB</v>
          </cell>
        </row>
        <row r="448">
          <cell r="C448" t="str">
            <v>Dương Ngọc Dương</v>
          </cell>
          <cell r="D448">
            <v>29631</v>
          </cell>
          <cell r="F448">
            <v>38018</v>
          </cell>
          <cell r="G448">
            <v>38018</v>
          </cell>
          <cell r="H448" t="str">
            <v>4/06</v>
          </cell>
          <cell r="I448" t="str">
            <v>Kinh</v>
          </cell>
          <cell r="J448" t="str">
            <v>V.07.01.03</v>
          </cell>
          <cell r="K448" t="str">
            <v>x</v>
          </cell>
          <cell r="N448" t="str">
            <v>28/8/217</v>
          </cell>
          <cell r="O448" t="str">
            <v>BC</v>
          </cell>
          <cell r="P448" t="str">
            <v>Úc</v>
          </cell>
          <cell r="Q448" t="str">
            <v>TS</v>
          </cell>
          <cell r="R448">
            <v>2017</v>
          </cell>
          <cell r="S448" t="str">
            <v>NN</v>
          </cell>
          <cell r="U448" t="str">
            <v>6/2012-31/7/2016</v>
          </cell>
          <cell r="W448" t="str">
            <v>NTTS</v>
          </cell>
          <cell r="X448" t="str">
            <v>Khoa CNTY</v>
          </cell>
          <cell r="Y448" t="str">
            <v>Bộ môn Chăn nuôi</v>
          </cell>
          <cell r="Z448" t="str">
            <v>Nghỉ không lương</v>
          </cell>
        </row>
        <row r="449">
          <cell r="C449" t="str">
            <v>Hoàng Hải Thanh</v>
          </cell>
          <cell r="E449">
            <v>29882</v>
          </cell>
          <cell r="F449">
            <v>38018</v>
          </cell>
          <cell r="G449">
            <v>38018</v>
          </cell>
          <cell r="H449" t="str">
            <v>4/06</v>
          </cell>
          <cell r="I449" t="str">
            <v>Kinh</v>
          </cell>
          <cell r="J449" t="str">
            <v>V.07.01.03</v>
          </cell>
          <cell r="K449" t="str">
            <v>x</v>
          </cell>
          <cell r="O449" t="str">
            <v>BC</v>
          </cell>
          <cell r="P449" t="str">
            <v>Úc</v>
          </cell>
          <cell r="Q449" t="str">
            <v>TS</v>
          </cell>
          <cell r="R449">
            <v>2017</v>
          </cell>
          <cell r="S449" t="str">
            <v>NN</v>
          </cell>
          <cell r="U449" t="str">
            <v>6/2012-31/7/2016</v>
          </cell>
          <cell r="W449" t="str">
            <v>NTTS</v>
          </cell>
          <cell r="X449" t="str">
            <v>Khoa CNTY</v>
          </cell>
          <cell r="Y449" t="str">
            <v>Bộ môn Chăn nuôi</v>
          </cell>
          <cell r="Z449" t="str">
            <v>Nghỉ không lương</v>
          </cell>
        </row>
        <row r="450">
          <cell r="C450" t="str">
            <v>Trương Thị Ánh Tuyết</v>
          </cell>
          <cell r="E450">
            <v>32086</v>
          </cell>
          <cell r="F450">
            <v>40210</v>
          </cell>
          <cell r="G450">
            <v>40210</v>
          </cell>
          <cell r="H450">
            <v>41214</v>
          </cell>
          <cell r="I450" t="str">
            <v>Tày</v>
          </cell>
          <cell r="J450" t="str">
            <v>V.07.01.03</v>
          </cell>
          <cell r="K450" t="str">
            <v>x</v>
          </cell>
          <cell r="O450" t="str">
            <v>BC</v>
          </cell>
          <cell r="P450" t="str">
            <v> Ireland</v>
          </cell>
          <cell r="Q450" t="str">
            <v>TS</v>
          </cell>
          <cell r="S450" t="str">
            <v>NN</v>
          </cell>
          <cell r="U450" t="str">
            <v>1/2015-3/2019</v>
          </cell>
          <cell r="W450" t="str">
            <v>Quản lý tài nguyên môi trường</v>
          </cell>
          <cell r="X450" t="str">
            <v>Khoa Môi trường</v>
          </cell>
          <cell r="Y450" t="str">
            <v>Bộ môn Công nghệ môi trường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7"/>
  <sheetViews>
    <sheetView tabSelected="1" zoomScalePageLayoutView="0" workbookViewId="0" topLeftCell="A28">
      <selection activeCell="C39" sqref="C39"/>
    </sheetView>
  </sheetViews>
  <sheetFormatPr defaultColWidth="8.796875" defaultRowHeight="15"/>
  <cols>
    <col min="1" max="1" width="3.5" style="1" customWidth="1"/>
    <col min="2" max="2" width="18.8984375" style="2" customWidth="1"/>
    <col min="3" max="3" width="6.19921875" style="3" customWidth="1"/>
    <col min="4" max="4" width="6.5" style="2" customWidth="1"/>
    <col min="5" max="5" width="7.09765625" style="4" customWidth="1"/>
    <col min="6" max="6" width="9.09765625" style="2" customWidth="1"/>
    <col min="7" max="7" width="9.8984375" style="3" customWidth="1"/>
    <col min="8" max="8" width="5.8984375" style="15" customWidth="1"/>
    <col min="9" max="9" width="5.3984375" style="5" customWidth="1"/>
    <col min="10" max="10" width="6.8984375" style="2" customWidth="1"/>
    <col min="11" max="11" width="9.09765625" style="1" customWidth="1"/>
    <col min="12" max="12" width="5.3984375" style="2" customWidth="1"/>
    <col min="13" max="13" width="8" style="1" customWidth="1"/>
    <col min="14" max="14" width="7.19921875" style="2" customWidth="1"/>
    <col min="15" max="15" width="6.8984375" style="1" customWidth="1"/>
    <col min="16" max="16" width="7.69921875" style="2" hidden="1" customWidth="1"/>
    <col min="17" max="17" width="16.09765625" style="117" customWidth="1"/>
    <col min="18" max="19" width="4" style="63" customWidth="1"/>
    <col min="20" max="16384" width="9" style="2" customWidth="1"/>
  </cols>
  <sheetData>
    <row r="1" spans="1:19" s="10" customFormat="1" ht="15.75">
      <c r="A1" s="273" t="s">
        <v>4</v>
      </c>
      <c r="B1" s="273"/>
      <c r="C1" s="273"/>
      <c r="D1" s="273"/>
      <c r="E1" s="9"/>
      <c r="H1" s="16"/>
      <c r="K1" s="9"/>
      <c r="M1" s="9"/>
      <c r="O1" s="9"/>
      <c r="P1" s="11"/>
      <c r="Q1" s="116"/>
      <c r="R1" s="58"/>
      <c r="S1" s="58"/>
    </row>
    <row r="2" spans="1:19" s="10" customFormat="1" ht="15.75">
      <c r="A2" s="274" t="s">
        <v>5</v>
      </c>
      <c r="B2" s="274"/>
      <c r="C2" s="274"/>
      <c r="D2" s="274"/>
      <c r="E2" s="9"/>
      <c r="H2" s="16"/>
      <c r="K2" s="9"/>
      <c r="M2" s="9"/>
      <c r="O2" s="9"/>
      <c r="P2" s="11"/>
      <c r="Q2" s="116"/>
      <c r="R2" s="58"/>
      <c r="S2" s="58"/>
    </row>
    <row r="3" spans="1:19" s="10" customFormat="1" ht="27" customHeight="1">
      <c r="A3" s="274" t="s">
        <v>200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58"/>
      <c r="S3" s="58"/>
    </row>
    <row r="4" spans="1:19" s="10" customFormat="1" ht="7.5" customHeight="1" hidden="1">
      <c r="A4" s="282" t="s">
        <v>17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59"/>
      <c r="S4" s="59"/>
    </row>
    <row r="5" spans="1:19" s="10" customFormat="1" ht="15.75" customHeight="1">
      <c r="A5" s="280" t="s">
        <v>211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58"/>
      <c r="S5" s="58"/>
    </row>
    <row r="6" spans="1:19" s="10" customFormat="1" ht="15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15"/>
      <c r="R6" s="58"/>
      <c r="S6" s="58"/>
    </row>
    <row r="7" spans="1:19" s="10" customFormat="1" ht="32.25" customHeight="1">
      <c r="A7" s="275" t="s">
        <v>12</v>
      </c>
      <c r="B7" s="276" t="s">
        <v>6</v>
      </c>
      <c r="C7" s="276" t="s">
        <v>20</v>
      </c>
      <c r="D7" s="276"/>
      <c r="E7" s="276" t="s">
        <v>7</v>
      </c>
      <c r="F7" s="284" t="s">
        <v>21</v>
      </c>
      <c r="G7" s="284"/>
      <c r="H7" s="284"/>
      <c r="I7" s="284"/>
      <c r="J7" s="284"/>
      <c r="K7" s="277" t="s">
        <v>22</v>
      </c>
      <c r="L7" s="277"/>
      <c r="M7" s="277"/>
      <c r="N7" s="277"/>
      <c r="O7" s="277"/>
      <c r="P7" s="278" t="s">
        <v>23</v>
      </c>
      <c r="Q7" s="278" t="s">
        <v>19</v>
      </c>
      <c r="R7" s="60"/>
      <c r="S7" s="60"/>
    </row>
    <row r="8" spans="1:19" s="10" customFormat="1" ht="95.25" customHeight="1">
      <c r="A8" s="275"/>
      <c r="B8" s="276"/>
      <c r="C8" s="6" t="s">
        <v>8</v>
      </c>
      <c r="D8" s="6" t="s">
        <v>9</v>
      </c>
      <c r="E8" s="276"/>
      <c r="F8" s="7" t="s">
        <v>24</v>
      </c>
      <c r="G8" s="7" t="s">
        <v>25</v>
      </c>
      <c r="H8" s="14" t="s">
        <v>26</v>
      </c>
      <c r="I8" s="8" t="s">
        <v>27</v>
      </c>
      <c r="J8" s="8" t="s">
        <v>28</v>
      </c>
      <c r="K8" s="7" t="s">
        <v>24</v>
      </c>
      <c r="L8" s="7" t="s">
        <v>29</v>
      </c>
      <c r="M8" s="8" t="s">
        <v>30</v>
      </c>
      <c r="N8" s="8" t="s">
        <v>31</v>
      </c>
      <c r="O8" s="8" t="s">
        <v>28</v>
      </c>
      <c r="P8" s="278"/>
      <c r="Q8" s="278"/>
      <c r="R8" s="65"/>
      <c r="S8" s="65"/>
    </row>
    <row r="9" spans="1:19" ht="16.5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8">
        <v>6</v>
      </c>
      <c r="G9" s="68">
        <v>7</v>
      </c>
      <c r="H9" s="68">
        <v>8</v>
      </c>
      <c r="I9" s="69">
        <v>9</v>
      </c>
      <c r="J9" s="67">
        <v>10</v>
      </c>
      <c r="K9" s="70">
        <v>11</v>
      </c>
      <c r="L9" s="67">
        <v>12</v>
      </c>
      <c r="M9" s="67">
        <v>13</v>
      </c>
      <c r="N9" s="67">
        <v>14</v>
      </c>
      <c r="O9" s="67">
        <v>15</v>
      </c>
      <c r="P9" s="69">
        <v>16</v>
      </c>
      <c r="Q9" s="70">
        <v>16</v>
      </c>
      <c r="R9" s="64"/>
      <c r="S9" s="64"/>
    </row>
    <row r="10" spans="1:23" s="225" customFormat="1" ht="16.5" customHeight="1">
      <c r="A10" s="134" t="s">
        <v>13</v>
      </c>
      <c r="B10" s="135" t="s">
        <v>0</v>
      </c>
      <c r="C10" s="136"/>
      <c r="D10" s="136"/>
      <c r="E10" s="137"/>
      <c r="F10" s="136"/>
      <c r="G10" s="136"/>
      <c r="H10" s="138"/>
      <c r="I10" s="136"/>
      <c r="J10" s="136"/>
      <c r="K10" s="137"/>
      <c r="L10" s="136"/>
      <c r="M10" s="137"/>
      <c r="N10" s="136"/>
      <c r="O10" s="137"/>
      <c r="P10" s="136"/>
      <c r="Q10" s="137"/>
      <c r="R10" s="222"/>
      <c r="S10" s="222"/>
      <c r="T10" s="223"/>
      <c r="U10" s="223"/>
      <c r="V10" s="223"/>
      <c r="W10" s="224"/>
    </row>
    <row r="11" spans="1:20" s="225" customFormat="1" ht="16.5" customHeight="1">
      <c r="A11" s="131">
        <v>1</v>
      </c>
      <c r="B11" s="221" t="s">
        <v>59</v>
      </c>
      <c r="C11" s="173"/>
      <c r="D11" s="220">
        <v>30287</v>
      </c>
      <c r="E11" s="168" t="s">
        <v>10</v>
      </c>
      <c r="F11" s="169">
        <v>1003</v>
      </c>
      <c r="G11" s="167">
        <v>3</v>
      </c>
      <c r="H11" s="132">
        <v>3</v>
      </c>
      <c r="I11" s="133">
        <v>42826</v>
      </c>
      <c r="J11" s="226"/>
      <c r="K11" s="139">
        <f aca="true" t="shared" si="0" ref="K11:K42">F11</f>
        <v>1003</v>
      </c>
      <c r="L11" s="131">
        <f aca="true" t="shared" si="1" ref="L11:L42">G11+1</f>
        <v>4</v>
      </c>
      <c r="M11" s="140">
        <f>VLOOKUP(K11,$B$135:$R$154,MATCH(L11,$B$134:$R$134,0),0)</f>
        <v>3.33</v>
      </c>
      <c r="N11" s="141">
        <f>DATE(YEAR(I11)+VLOOKUP(K11,$T$135:$U$153,2,0),MONTH(I11),DAY(I11))</f>
        <v>43922</v>
      </c>
      <c r="O11" s="131"/>
      <c r="P11" s="142">
        <f>IF(MONTH(N11)&lt;7,((7-MONTH(N11))*(M11-H11))*1390+6*(M11-H11)*1490,(13-MONTH(N11))*(M11-H11)*1490)</f>
        <v>4326.300000000001</v>
      </c>
      <c r="Q11" s="143"/>
      <c r="R11" s="222">
        <f aca="true" t="shared" si="2" ref="R11:R42">COUNTIF($B$11:$B$109,B11)</f>
        <v>1</v>
      </c>
      <c r="S11" s="222">
        <f aca="true" t="shared" si="3" ref="S11:S42">DATEDIF(I11,N11,"m")</f>
        <v>36</v>
      </c>
      <c r="T11" s="227">
        <f>M11-H11</f>
        <v>0.33000000000000007</v>
      </c>
    </row>
    <row r="12" spans="1:20" s="225" customFormat="1" ht="16.5" customHeight="1">
      <c r="A12" s="131">
        <v>2</v>
      </c>
      <c r="B12" s="221" t="s">
        <v>60</v>
      </c>
      <c r="C12" s="173"/>
      <c r="D12" s="220">
        <v>27287</v>
      </c>
      <c r="E12" s="168" t="s">
        <v>11</v>
      </c>
      <c r="F12" s="169">
        <v>6031</v>
      </c>
      <c r="G12" s="167">
        <v>4</v>
      </c>
      <c r="H12" s="132">
        <v>3.33</v>
      </c>
      <c r="I12" s="133">
        <v>42826</v>
      </c>
      <c r="J12" s="226"/>
      <c r="K12" s="139">
        <f t="shared" si="0"/>
        <v>6031</v>
      </c>
      <c r="L12" s="131">
        <f t="shared" si="1"/>
        <v>5</v>
      </c>
      <c r="M12" s="140">
        <f>VLOOKUP(K12,$B$135:$R$154,MATCH(L12,$B$134:$R$134,0),0)</f>
        <v>3.66</v>
      </c>
      <c r="N12" s="141">
        <f>DATE(YEAR(I12)+VLOOKUP(K12,$T$135:$U$153,2,0),MONTH(I12),DAY(I12))</f>
        <v>43922</v>
      </c>
      <c r="O12" s="131"/>
      <c r="P12" s="142">
        <f>IF(MONTH(N12)&lt;7,((7-MONTH(N12))*(M12-H12))*1390+6*(M12-H12)*1490,(13-MONTH(N12))*(M12-H12)*1490)</f>
        <v>4326.300000000001</v>
      </c>
      <c r="Q12" s="143"/>
      <c r="R12" s="222">
        <f t="shared" si="2"/>
        <v>1</v>
      </c>
      <c r="S12" s="222">
        <f t="shared" si="3"/>
        <v>36</v>
      </c>
      <c r="T12" s="227">
        <f aca="true" t="shared" si="4" ref="T12:T75">M12-H12</f>
        <v>0.33000000000000007</v>
      </c>
    </row>
    <row r="13" spans="1:20" s="225" customFormat="1" ht="16.5" customHeight="1">
      <c r="A13" s="131">
        <v>3</v>
      </c>
      <c r="B13" s="221" t="s">
        <v>61</v>
      </c>
      <c r="C13" s="173"/>
      <c r="D13" s="220">
        <v>31621</v>
      </c>
      <c r="E13" s="168" t="s">
        <v>10</v>
      </c>
      <c r="F13" s="228">
        <v>6031</v>
      </c>
      <c r="G13" s="167">
        <v>3</v>
      </c>
      <c r="H13" s="132">
        <v>3</v>
      </c>
      <c r="I13" s="133">
        <v>42736</v>
      </c>
      <c r="J13" s="229"/>
      <c r="K13" s="139">
        <f t="shared" si="0"/>
        <v>6031</v>
      </c>
      <c r="L13" s="131">
        <f t="shared" si="1"/>
        <v>4</v>
      </c>
      <c r="M13" s="140">
        <f>VLOOKUP(K13,$B$135:$R$154,MATCH(L13,$B$134:$R$134,0),0)</f>
        <v>3.33</v>
      </c>
      <c r="N13" s="141">
        <f>DATE(YEAR(I13)+VLOOKUP(K13,$T$135:$U$153,2,0),MONTH(I13),DAY(I13))</f>
        <v>43831</v>
      </c>
      <c r="O13" s="131"/>
      <c r="P13" s="142">
        <f>IF(MONTH(N13)&lt;7,((7-MONTH(N13))*(M13-H13))*1390+6*(M13-H13)*1490,(13-MONTH(N13))*(M13-H13)*1490)</f>
        <v>5702.4000000000015</v>
      </c>
      <c r="Q13" s="143"/>
      <c r="R13" s="222">
        <f t="shared" si="2"/>
        <v>1</v>
      </c>
      <c r="S13" s="222">
        <f t="shared" si="3"/>
        <v>36</v>
      </c>
      <c r="T13" s="227">
        <f t="shared" si="4"/>
        <v>0.33000000000000007</v>
      </c>
    </row>
    <row r="14" spans="1:20" s="225" customFormat="1" ht="16.5" customHeight="1">
      <c r="A14" s="131">
        <v>4</v>
      </c>
      <c r="B14" s="221" t="s">
        <v>64</v>
      </c>
      <c r="C14" s="173">
        <v>26474</v>
      </c>
      <c r="D14" s="220"/>
      <c r="E14" s="168" t="s">
        <v>10</v>
      </c>
      <c r="F14" s="169">
        <v>13095</v>
      </c>
      <c r="G14" s="167">
        <v>4</v>
      </c>
      <c r="H14" s="132">
        <v>3.33</v>
      </c>
      <c r="I14" s="133">
        <v>42736</v>
      </c>
      <c r="J14" s="226"/>
      <c r="K14" s="139">
        <f t="shared" si="0"/>
        <v>13095</v>
      </c>
      <c r="L14" s="131">
        <f t="shared" si="1"/>
        <v>5</v>
      </c>
      <c r="M14" s="140">
        <f>VLOOKUP(K14,$B$135:$R$154,MATCH(L14,$B$134:$R$134,0),0)</f>
        <v>3.66</v>
      </c>
      <c r="N14" s="141">
        <f>DATE(YEAR(I14)+VLOOKUP(K14,$T$135:$U$153,2,0),MONTH(I14),DAY(I14))</f>
        <v>43831</v>
      </c>
      <c r="O14" s="131"/>
      <c r="P14" s="142">
        <f>IF(MONTH(N14)&lt;7,((7-MONTH(N14))*(M14-H14))*1390+6*(M14-H14)*1490,(13-MONTH(N14))*(M14-H14)*1490)</f>
        <v>5702.4000000000015</v>
      </c>
      <c r="Q14" s="143"/>
      <c r="R14" s="222">
        <f t="shared" si="2"/>
        <v>1</v>
      </c>
      <c r="S14" s="222">
        <f t="shared" si="3"/>
        <v>36</v>
      </c>
      <c r="T14" s="227">
        <f t="shared" si="4"/>
        <v>0.33000000000000007</v>
      </c>
    </row>
    <row r="15" spans="1:20" s="225" customFormat="1" ht="16.5" customHeight="1">
      <c r="A15" s="131">
        <v>5</v>
      </c>
      <c r="B15" s="221" t="s">
        <v>65</v>
      </c>
      <c r="C15" s="173">
        <v>30189</v>
      </c>
      <c r="D15" s="220"/>
      <c r="E15" s="168" t="s">
        <v>10</v>
      </c>
      <c r="F15" s="169">
        <v>13095</v>
      </c>
      <c r="G15" s="167">
        <v>4</v>
      </c>
      <c r="H15" s="132">
        <v>3.33</v>
      </c>
      <c r="I15" s="133">
        <v>42948</v>
      </c>
      <c r="J15" s="226"/>
      <c r="K15" s="139">
        <f t="shared" si="0"/>
        <v>13095</v>
      </c>
      <c r="L15" s="131">
        <f t="shared" si="1"/>
        <v>5</v>
      </c>
      <c r="M15" s="140">
        <f>VLOOKUP(K15,$B$135:$R$154,MATCH(L15,$B$134:$R$134,0),0)</f>
        <v>3.66</v>
      </c>
      <c r="N15" s="141">
        <f>DATE(YEAR(I15)+VLOOKUP(K15,$T$135:$U$153,2,0),MONTH(I15),DAY(I15))</f>
        <v>44044</v>
      </c>
      <c r="O15" s="131"/>
      <c r="P15" s="142">
        <f>IF(MONTH(N15)&lt;7,((7-MONTH(N15))*(M15-H15))*1390+6*(M15-H15)*1490,(13-MONTH(N15))*(M15-H15)*1490)</f>
        <v>2458.5000000000005</v>
      </c>
      <c r="Q15" s="143"/>
      <c r="R15" s="222">
        <f t="shared" si="2"/>
        <v>1</v>
      </c>
      <c r="S15" s="222">
        <f t="shared" si="3"/>
        <v>36</v>
      </c>
      <c r="T15" s="227">
        <f t="shared" si="4"/>
        <v>0.33000000000000007</v>
      </c>
    </row>
    <row r="16" spans="1:20" s="225" customFormat="1" ht="16.5" customHeight="1">
      <c r="A16" s="131">
        <v>6</v>
      </c>
      <c r="B16" s="230" t="s">
        <v>166</v>
      </c>
      <c r="C16" s="231"/>
      <c r="D16" s="220" t="s">
        <v>167</v>
      </c>
      <c r="E16" s="168" t="str">
        <f>VLOOKUP(B16,'[1]Toan truong'!C$11:Z$450,15,0)</f>
        <v>ĐH</v>
      </c>
      <c r="F16" s="169">
        <v>17171</v>
      </c>
      <c r="G16" s="219">
        <v>5</v>
      </c>
      <c r="H16" s="232">
        <v>2.66</v>
      </c>
      <c r="I16" s="173">
        <v>43221</v>
      </c>
      <c r="J16" s="144"/>
      <c r="K16" s="139">
        <f t="shared" si="0"/>
        <v>17171</v>
      </c>
      <c r="L16" s="131">
        <f t="shared" si="1"/>
        <v>6</v>
      </c>
      <c r="M16" s="140">
        <f>VLOOKUP(K16,'GVC tro xuong'!$B$135:$R$154,MATCH(L16,'GVC tro xuong'!$B$134:$R$134,0),0)</f>
        <v>2.86</v>
      </c>
      <c r="N16" s="141">
        <f>DATE(YEAR(I16)+VLOOKUP(K16,'GVC tro xuong'!$T$135:$U$153,2,0),MONTH(I16),DAY(I16))</f>
        <v>43952</v>
      </c>
      <c r="O16" s="131"/>
      <c r="P16" s="142"/>
      <c r="Q16" s="143"/>
      <c r="R16" s="222">
        <f t="shared" si="2"/>
        <v>1</v>
      </c>
      <c r="S16" s="222">
        <f t="shared" si="3"/>
        <v>24</v>
      </c>
      <c r="T16" s="227">
        <f t="shared" si="4"/>
        <v>0.19999999999999973</v>
      </c>
    </row>
    <row r="17" spans="1:20" s="225" customFormat="1" ht="16.5" customHeight="1">
      <c r="A17" s="131">
        <v>7</v>
      </c>
      <c r="B17" s="221" t="s">
        <v>66</v>
      </c>
      <c r="C17" s="173">
        <v>22555</v>
      </c>
      <c r="D17" s="220"/>
      <c r="E17" s="168" t="s">
        <v>55</v>
      </c>
      <c r="F17" s="169" t="s">
        <v>39</v>
      </c>
      <c r="G17" s="167">
        <v>6</v>
      </c>
      <c r="H17" s="132">
        <v>6.1</v>
      </c>
      <c r="I17" s="133">
        <v>42979</v>
      </c>
      <c r="J17" s="226"/>
      <c r="K17" s="139" t="str">
        <f t="shared" si="0"/>
        <v>V.07.01.02</v>
      </c>
      <c r="L17" s="131">
        <f t="shared" si="1"/>
        <v>7</v>
      </c>
      <c r="M17" s="140">
        <f aca="true" t="shared" si="5" ref="M17:M26">VLOOKUP(K17,$B$135:$R$154,MATCH(L17,$B$134:$R$134,0),0)</f>
        <v>6.44</v>
      </c>
      <c r="N17" s="141">
        <f aca="true" t="shared" si="6" ref="N17:N26">DATE(YEAR(I17)+VLOOKUP(K17,$T$135:$U$153,2,0),MONTH(I17),DAY(I17))</f>
        <v>44075</v>
      </c>
      <c r="O17" s="131"/>
      <c r="P17" s="142">
        <f aca="true" t="shared" si="7" ref="P17:P26">IF(MONTH(N17)&lt;7,((7-MONTH(N17))*(M17-H17))*1390+6*(M17-H17)*1490,(13-MONTH(N17))*(M17-H17)*1490)</f>
        <v>2026.4000000000044</v>
      </c>
      <c r="Q17" s="143"/>
      <c r="R17" s="222">
        <f t="shared" si="2"/>
        <v>1</v>
      </c>
      <c r="S17" s="222">
        <f t="shared" si="3"/>
        <v>36</v>
      </c>
      <c r="T17" s="227">
        <f t="shared" si="4"/>
        <v>0.34000000000000075</v>
      </c>
    </row>
    <row r="18" spans="1:20" s="225" customFormat="1" ht="16.5" customHeight="1">
      <c r="A18" s="131">
        <v>8</v>
      </c>
      <c r="B18" s="221" t="s">
        <v>67</v>
      </c>
      <c r="C18" s="173">
        <v>22925</v>
      </c>
      <c r="D18" s="220"/>
      <c r="E18" s="168" t="s">
        <v>55</v>
      </c>
      <c r="F18" s="169" t="s">
        <v>39</v>
      </c>
      <c r="G18" s="167">
        <v>6</v>
      </c>
      <c r="H18" s="132">
        <v>6.1</v>
      </c>
      <c r="I18" s="133">
        <v>43009</v>
      </c>
      <c r="J18" s="229"/>
      <c r="K18" s="139" t="str">
        <f t="shared" si="0"/>
        <v>V.07.01.02</v>
      </c>
      <c r="L18" s="131">
        <f t="shared" si="1"/>
        <v>7</v>
      </c>
      <c r="M18" s="140">
        <f t="shared" si="5"/>
        <v>6.44</v>
      </c>
      <c r="N18" s="141">
        <f t="shared" si="6"/>
        <v>44105</v>
      </c>
      <c r="O18" s="131"/>
      <c r="P18" s="142">
        <f t="shared" si="7"/>
        <v>1519.8000000000034</v>
      </c>
      <c r="Q18" s="143"/>
      <c r="R18" s="222">
        <f t="shared" si="2"/>
        <v>1</v>
      </c>
      <c r="S18" s="222">
        <f t="shared" si="3"/>
        <v>36</v>
      </c>
      <c r="T18" s="227">
        <f t="shared" si="4"/>
        <v>0.34000000000000075</v>
      </c>
    </row>
    <row r="19" spans="1:20" s="225" customFormat="1" ht="16.5" customHeight="1">
      <c r="A19" s="131">
        <v>9</v>
      </c>
      <c r="B19" s="221" t="s">
        <v>68</v>
      </c>
      <c r="C19" s="173">
        <v>24888</v>
      </c>
      <c r="D19" s="220"/>
      <c r="E19" s="168" t="s">
        <v>10</v>
      </c>
      <c r="F19" s="169" t="s">
        <v>39</v>
      </c>
      <c r="G19" s="167">
        <v>5</v>
      </c>
      <c r="H19" s="132">
        <v>5.76</v>
      </c>
      <c r="I19" s="133">
        <v>43070</v>
      </c>
      <c r="J19" s="226"/>
      <c r="K19" s="139" t="str">
        <f t="shared" si="0"/>
        <v>V.07.01.02</v>
      </c>
      <c r="L19" s="131">
        <f t="shared" si="1"/>
        <v>6</v>
      </c>
      <c r="M19" s="140">
        <f t="shared" si="5"/>
        <v>6.1</v>
      </c>
      <c r="N19" s="141">
        <f t="shared" si="6"/>
        <v>44166</v>
      </c>
      <c r="O19" s="131"/>
      <c r="P19" s="142">
        <f t="shared" si="7"/>
        <v>506.5999999999998</v>
      </c>
      <c r="Q19" s="143"/>
      <c r="R19" s="222">
        <f t="shared" si="2"/>
        <v>1</v>
      </c>
      <c r="S19" s="222">
        <f t="shared" si="3"/>
        <v>36</v>
      </c>
      <c r="T19" s="227">
        <f t="shared" si="4"/>
        <v>0.33999999999999986</v>
      </c>
    </row>
    <row r="20" spans="1:20" s="225" customFormat="1" ht="16.5" customHeight="1">
      <c r="A20" s="131">
        <v>10</v>
      </c>
      <c r="B20" s="221" t="s">
        <v>69</v>
      </c>
      <c r="C20" s="173">
        <v>25164</v>
      </c>
      <c r="D20" s="220"/>
      <c r="E20" s="168" t="s">
        <v>55</v>
      </c>
      <c r="F20" s="169" t="s">
        <v>39</v>
      </c>
      <c r="G20" s="167">
        <v>5</v>
      </c>
      <c r="H20" s="132">
        <v>5.76</v>
      </c>
      <c r="I20" s="133">
        <v>43070</v>
      </c>
      <c r="J20" s="226"/>
      <c r="K20" s="139" t="str">
        <f t="shared" si="0"/>
        <v>V.07.01.02</v>
      </c>
      <c r="L20" s="131">
        <f t="shared" si="1"/>
        <v>6</v>
      </c>
      <c r="M20" s="140">
        <f t="shared" si="5"/>
        <v>6.1</v>
      </c>
      <c r="N20" s="141">
        <f t="shared" si="6"/>
        <v>44166</v>
      </c>
      <c r="O20" s="131"/>
      <c r="P20" s="142">
        <f t="shared" si="7"/>
        <v>506.5999999999998</v>
      </c>
      <c r="Q20" s="143"/>
      <c r="R20" s="222">
        <f t="shared" si="2"/>
        <v>1</v>
      </c>
      <c r="S20" s="222">
        <f t="shared" si="3"/>
        <v>36</v>
      </c>
      <c r="T20" s="227">
        <f t="shared" si="4"/>
        <v>0.33999999999999986</v>
      </c>
    </row>
    <row r="21" spans="1:20" s="225" customFormat="1" ht="16.5" customHeight="1">
      <c r="A21" s="131">
        <v>11</v>
      </c>
      <c r="B21" s="221" t="s">
        <v>70</v>
      </c>
      <c r="C21" s="173">
        <v>24050</v>
      </c>
      <c r="D21" s="220"/>
      <c r="E21" s="168" t="s">
        <v>55</v>
      </c>
      <c r="F21" s="169" t="s">
        <v>39</v>
      </c>
      <c r="G21" s="167">
        <v>5</v>
      </c>
      <c r="H21" s="132">
        <v>5.76</v>
      </c>
      <c r="I21" s="133">
        <v>43070</v>
      </c>
      <c r="J21" s="226"/>
      <c r="K21" s="139" t="str">
        <f t="shared" si="0"/>
        <v>V.07.01.02</v>
      </c>
      <c r="L21" s="131">
        <f t="shared" si="1"/>
        <v>6</v>
      </c>
      <c r="M21" s="140">
        <f t="shared" si="5"/>
        <v>6.1</v>
      </c>
      <c r="N21" s="141">
        <f t="shared" si="6"/>
        <v>44166</v>
      </c>
      <c r="O21" s="131"/>
      <c r="P21" s="142">
        <f t="shared" si="7"/>
        <v>506.5999999999998</v>
      </c>
      <c r="Q21" s="143"/>
      <c r="R21" s="222">
        <f t="shared" si="2"/>
        <v>1</v>
      </c>
      <c r="S21" s="222">
        <f t="shared" si="3"/>
        <v>36</v>
      </c>
      <c r="T21" s="227">
        <f t="shared" si="4"/>
        <v>0.33999999999999986</v>
      </c>
    </row>
    <row r="22" spans="1:20" s="225" customFormat="1" ht="16.5" customHeight="1">
      <c r="A22" s="131">
        <v>12</v>
      </c>
      <c r="B22" s="221" t="s">
        <v>71</v>
      </c>
      <c r="C22" s="173"/>
      <c r="D22" s="220">
        <v>26847</v>
      </c>
      <c r="E22" s="168" t="s">
        <v>10</v>
      </c>
      <c r="F22" s="169" t="s">
        <v>39</v>
      </c>
      <c r="G22" s="167">
        <v>3</v>
      </c>
      <c r="H22" s="132">
        <v>5.08</v>
      </c>
      <c r="I22" s="133">
        <v>42795</v>
      </c>
      <c r="J22" s="226"/>
      <c r="K22" s="139" t="str">
        <f t="shared" si="0"/>
        <v>V.07.01.02</v>
      </c>
      <c r="L22" s="131">
        <f t="shared" si="1"/>
        <v>4</v>
      </c>
      <c r="M22" s="140">
        <f t="shared" si="5"/>
        <v>5.42</v>
      </c>
      <c r="N22" s="141">
        <f t="shared" si="6"/>
        <v>43891</v>
      </c>
      <c r="O22" s="131"/>
      <c r="P22" s="142">
        <f t="shared" si="7"/>
        <v>4929.999999999998</v>
      </c>
      <c r="Q22" s="145"/>
      <c r="R22" s="222">
        <f t="shared" si="2"/>
        <v>1</v>
      </c>
      <c r="S22" s="222">
        <f t="shared" si="3"/>
        <v>36</v>
      </c>
      <c r="T22" s="227">
        <f t="shared" si="4"/>
        <v>0.33999999999999986</v>
      </c>
    </row>
    <row r="23" spans="1:20" s="225" customFormat="1" ht="16.5" customHeight="1">
      <c r="A23" s="131">
        <v>13</v>
      </c>
      <c r="B23" s="221" t="s">
        <v>72</v>
      </c>
      <c r="C23" s="173"/>
      <c r="D23" s="220">
        <v>27551</v>
      </c>
      <c r="E23" s="168" t="s">
        <v>55</v>
      </c>
      <c r="F23" s="169" t="s">
        <v>39</v>
      </c>
      <c r="G23" s="167">
        <v>3</v>
      </c>
      <c r="H23" s="132">
        <v>5.08</v>
      </c>
      <c r="I23" s="133">
        <v>42795</v>
      </c>
      <c r="J23" s="226"/>
      <c r="K23" s="139" t="str">
        <f t="shared" si="0"/>
        <v>V.07.01.02</v>
      </c>
      <c r="L23" s="131">
        <f t="shared" si="1"/>
        <v>4</v>
      </c>
      <c r="M23" s="140">
        <f t="shared" si="5"/>
        <v>5.42</v>
      </c>
      <c r="N23" s="141">
        <f t="shared" si="6"/>
        <v>43891</v>
      </c>
      <c r="O23" s="131"/>
      <c r="P23" s="142">
        <f t="shared" si="7"/>
        <v>4929.999999999998</v>
      </c>
      <c r="Q23" s="143"/>
      <c r="R23" s="222">
        <f t="shared" si="2"/>
        <v>1</v>
      </c>
      <c r="S23" s="222">
        <f t="shared" si="3"/>
        <v>36</v>
      </c>
      <c r="T23" s="227">
        <f t="shared" si="4"/>
        <v>0.33999999999999986</v>
      </c>
    </row>
    <row r="24" spans="1:20" s="225" customFormat="1" ht="16.5" customHeight="1">
      <c r="A24" s="131">
        <v>14</v>
      </c>
      <c r="B24" s="221" t="s">
        <v>73</v>
      </c>
      <c r="C24" s="173"/>
      <c r="D24" s="220">
        <v>25360</v>
      </c>
      <c r="E24" s="168" t="s">
        <v>10</v>
      </c>
      <c r="F24" s="169" t="s">
        <v>39</v>
      </c>
      <c r="G24" s="167">
        <v>3</v>
      </c>
      <c r="H24" s="132">
        <v>5.08</v>
      </c>
      <c r="I24" s="133">
        <v>42795</v>
      </c>
      <c r="J24" s="226"/>
      <c r="K24" s="139" t="str">
        <f t="shared" si="0"/>
        <v>V.07.01.02</v>
      </c>
      <c r="L24" s="131">
        <f t="shared" si="1"/>
        <v>4</v>
      </c>
      <c r="M24" s="140">
        <f t="shared" si="5"/>
        <v>5.42</v>
      </c>
      <c r="N24" s="141">
        <f t="shared" si="6"/>
        <v>43891</v>
      </c>
      <c r="O24" s="131"/>
      <c r="P24" s="142">
        <f t="shared" si="7"/>
        <v>4929.999999999998</v>
      </c>
      <c r="Q24" s="143"/>
      <c r="R24" s="222">
        <f t="shared" si="2"/>
        <v>1</v>
      </c>
      <c r="S24" s="222">
        <f t="shared" si="3"/>
        <v>36</v>
      </c>
      <c r="T24" s="227">
        <f t="shared" si="4"/>
        <v>0.33999999999999986</v>
      </c>
    </row>
    <row r="25" spans="1:20" s="225" customFormat="1" ht="16.5" customHeight="1">
      <c r="A25" s="131">
        <v>15</v>
      </c>
      <c r="B25" s="221" t="s">
        <v>74</v>
      </c>
      <c r="C25" s="173">
        <v>27328</v>
      </c>
      <c r="D25" s="220"/>
      <c r="E25" s="168" t="s">
        <v>55</v>
      </c>
      <c r="F25" s="169" t="s">
        <v>39</v>
      </c>
      <c r="G25" s="167">
        <v>1</v>
      </c>
      <c r="H25" s="132">
        <v>4.4</v>
      </c>
      <c r="I25" s="133">
        <v>42917</v>
      </c>
      <c r="J25" s="226"/>
      <c r="K25" s="139" t="str">
        <f t="shared" si="0"/>
        <v>V.07.01.02</v>
      </c>
      <c r="L25" s="131">
        <f t="shared" si="1"/>
        <v>2</v>
      </c>
      <c r="M25" s="140">
        <f t="shared" si="5"/>
        <v>4.74</v>
      </c>
      <c r="N25" s="141">
        <f t="shared" si="6"/>
        <v>44013</v>
      </c>
      <c r="O25" s="131"/>
      <c r="P25" s="142">
        <f t="shared" si="7"/>
        <v>3039.5999999999985</v>
      </c>
      <c r="Q25" s="143"/>
      <c r="R25" s="222">
        <f t="shared" si="2"/>
        <v>1</v>
      </c>
      <c r="S25" s="222">
        <f t="shared" si="3"/>
        <v>36</v>
      </c>
      <c r="T25" s="227">
        <f t="shared" si="4"/>
        <v>0.33999999999999986</v>
      </c>
    </row>
    <row r="26" spans="1:20" s="225" customFormat="1" ht="16.5" customHeight="1">
      <c r="A26" s="131">
        <v>16</v>
      </c>
      <c r="B26" s="221" t="s">
        <v>77</v>
      </c>
      <c r="C26" s="173"/>
      <c r="D26" s="220">
        <v>27504</v>
      </c>
      <c r="E26" s="168" t="s">
        <v>55</v>
      </c>
      <c r="F26" s="169" t="s">
        <v>39</v>
      </c>
      <c r="G26" s="167">
        <v>1</v>
      </c>
      <c r="H26" s="132">
        <v>4.4</v>
      </c>
      <c r="I26" s="133">
        <v>42917</v>
      </c>
      <c r="J26" s="226"/>
      <c r="K26" s="139" t="str">
        <f t="shared" si="0"/>
        <v>V.07.01.02</v>
      </c>
      <c r="L26" s="131">
        <f t="shared" si="1"/>
        <v>2</v>
      </c>
      <c r="M26" s="140">
        <f t="shared" si="5"/>
        <v>4.74</v>
      </c>
      <c r="N26" s="141">
        <f t="shared" si="6"/>
        <v>44013</v>
      </c>
      <c r="O26" s="131"/>
      <c r="P26" s="142">
        <f t="shared" si="7"/>
        <v>3039.5999999999985</v>
      </c>
      <c r="Q26" s="143"/>
      <c r="R26" s="222">
        <f t="shared" si="2"/>
        <v>1</v>
      </c>
      <c r="S26" s="222">
        <f t="shared" si="3"/>
        <v>36</v>
      </c>
      <c r="T26" s="227">
        <f t="shared" si="4"/>
        <v>0.33999999999999986</v>
      </c>
    </row>
    <row r="27" spans="1:20" s="225" customFormat="1" ht="16.5" customHeight="1">
      <c r="A27" s="131">
        <v>17</v>
      </c>
      <c r="B27" s="221" t="s">
        <v>76</v>
      </c>
      <c r="C27" s="173"/>
      <c r="D27" s="220">
        <v>27940</v>
      </c>
      <c r="E27" s="168" t="str">
        <f>VLOOKUP(B27,'[1]Toan truong'!C$11:Z$450,15,0)</f>
        <v>TS</v>
      </c>
      <c r="F27" s="169" t="s">
        <v>40</v>
      </c>
      <c r="G27" s="167">
        <v>7</v>
      </c>
      <c r="H27" s="132">
        <v>4.32</v>
      </c>
      <c r="I27" s="133">
        <v>42979</v>
      </c>
      <c r="J27" s="233"/>
      <c r="K27" s="139" t="str">
        <f t="shared" si="0"/>
        <v>V.07.01.03</v>
      </c>
      <c r="L27" s="131">
        <f t="shared" si="1"/>
        <v>8</v>
      </c>
      <c r="M27" s="140">
        <f>VLOOKUP(K27,'GVC tro xuong'!$B$135:$R$154,MATCH(L27,'GVC tro xuong'!$B$134:$R$134,0),0)</f>
        <v>4.65</v>
      </c>
      <c r="N27" s="141">
        <f>DATE(YEAR(I27)+VLOOKUP(K27,'GVC tro xuong'!$T$135:$U$153,2,0),MONTH(I27),DAY(I27))</f>
        <v>44075</v>
      </c>
      <c r="O27" s="131"/>
      <c r="P27" s="142"/>
      <c r="Q27" s="143"/>
      <c r="R27" s="222">
        <f t="shared" si="2"/>
        <v>1</v>
      </c>
      <c r="S27" s="222">
        <f t="shared" si="3"/>
        <v>36</v>
      </c>
      <c r="T27" s="227">
        <f t="shared" si="4"/>
        <v>0.33000000000000007</v>
      </c>
    </row>
    <row r="28" spans="1:20" s="225" customFormat="1" ht="16.5" customHeight="1">
      <c r="A28" s="131">
        <v>18</v>
      </c>
      <c r="B28" s="221" t="s">
        <v>78</v>
      </c>
      <c r="C28" s="173">
        <v>24534</v>
      </c>
      <c r="D28" s="220"/>
      <c r="E28" s="168" t="s">
        <v>10</v>
      </c>
      <c r="F28" s="169" t="s">
        <v>40</v>
      </c>
      <c r="G28" s="167">
        <v>6</v>
      </c>
      <c r="H28" s="132">
        <v>3.99</v>
      </c>
      <c r="I28" s="133">
        <v>43009</v>
      </c>
      <c r="J28" s="226"/>
      <c r="K28" s="139" t="str">
        <f t="shared" si="0"/>
        <v>V.07.01.03</v>
      </c>
      <c r="L28" s="131">
        <f t="shared" si="1"/>
        <v>7</v>
      </c>
      <c r="M28" s="140">
        <f aca="true" t="shared" si="8" ref="M28:M43">VLOOKUP(K28,$B$135:$R$154,MATCH(L28,$B$134:$R$134,0),0)</f>
        <v>4.32</v>
      </c>
      <c r="N28" s="141">
        <f>DATE(YEAR(I28)+VLOOKUP(K28,$T$135:$U$153,2,0),MONTH(I28),DAY(I28))</f>
        <v>44105</v>
      </c>
      <c r="O28" s="131"/>
      <c r="P28" s="142">
        <f aca="true" t="shared" si="9" ref="P28:P43">IF(MONTH(N28)&lt;7,((7-MONTH(N28))*(M28-H28))*1390+6*(M28-H28)*1490,(13-MONTH(N28))*(M28-H28)*1490)</f>
        <v>1475.1000000000004</v>
      </c>
      <c r="Q28" s="143"/>
      <c r="R28" s="222">
        <f t="shared" si="2"/>
        <v>1</v>
      </c>
      <c r="S28" s="222">
        <f t="shared" si="3"/>
        <v>36</v>
      </c>
      <c r="T28" s="227">
        <f t="shared" si="4"/>
        <v>0.33000000000000007</v>
      </c>
    </row>
    <row r="29" spans="1:20" s="225" customFormat="1" ht="16.5" customHeight="1">
      <c r="A29" s="131">
        <v>19</v>
      </c>
      <c r="B29" s="221" t="s">
        <v>79</v>
      </c>
      <c r="C29" s="173">
        <v>27682</v>
      </c>
      <c r="D29" s="220"/>
      <c r="E29" s="168" t="s">
        <v>10</v>
      </c>
      <c r="F29" s="169" t="s">
        <v>40</v>
      </c>
      <c r="G29" s="167">
        <v>6</v>
      </c>
      <c r="H29" s="132">
        <v>3.99</v>
      </c>
      <c r="I29" s="133">
        <v>42948</v>
      </c>
      <c r="J29" s="226"/>
      <c r="K29" s="139" t="str">
        <f t="shared" si="0"/>
        <v>V.07.01.03</v>
      </c>
      <c r="L29" s="131">
        <f t="shared" si="1"/>
        <v>7</v>
      </c>
      <c r="M29" s="140">
        <f t="shared" si="8"/>
        <v>4.32</v>
      </c>
      <c r="N29" s="141">
        <f>DATE(YEAR(I29)+VLOOKUP(K29,$T$135:$U$153,2,0),MONTH(I29),DAY(I29))</f>
        <v>44044</v>
      </c>
      <c r="O29" s="131"/>
      <c r="P29" s="142">
        <f t="shared" si="9"/>
        <v>2458.5000000000005</v>
      </c>
      <c r="Q29" s="143"/>
      <c r="R29" s="222">
        <f t="shared" si="2"/>
        <v>1</v>
      </c>
      <c r="S29" s="222">
        <f t="shared" si="3"/>
        <v>36</v>
      </c>
      <c r="T29" s="227">
        <f t="shared" si="4"/>
        <v>0.33000000000000007</v>
      </c>
    </row>
    <row r="30" spans="1:20" s="225" customFormat="1" ht="16.5" customHeight="1">
      <c r="A30" s="131">
        <v>20</v>
      </c>
      <c r="B30" s="234" t="s">
        <v>80</v>
      </c>
      <c r="C30" s="173"/>
      <c r="D30" s="220">
        <v>27759</v>
      </c>
      <c r="E30" s="168" t="s">
        <v>55</v>
      </c>
      <c r="F30" s="169" t="s">
        <v>40</v>
      </c>
      <c r="G30" s="167">
        <v>6</v>
      </c>
      <c r="H30" s="132">
        <v>3.99</v>
      </c>
      <c r="I30" s="133">
        <v>43070</v>
      </c>
      <c r="J30" s="226"/>
      <c r="K30" s="139" t="str">
        <f t="shared" si="0"/>
        <v>V.07.01.03</v>
      </c>
      <c r="L30" s="131">
        <f t="shared" si="1"/>
        <v>7</v>
      </c>
      <c r="M30" s="140">
        <f t="shared" si="8"/>
        <v>4.32</v>
      </c>
      <c r="N30" s="141">
        <f>DATE(YEAR(I30)+VLOOKUP(K30,$T$135:$U$153,2,0),MONTH(I30),DAY(I30))</f>
        <v>44166</v>
      </c>
      <c r="O30" s="131"/>
      <c r="P30" s="142">
        <f t="shared" si="9"/>
        <v>491.7000000000001</v>
      </c>
      <c r="Q30" s="143"/>
      <c r="R30" s="222">
        <f t="shared" si="2"/>
        <v>1</v>
      </c>
      <c r="S30" s="222">
        <f t="shared" si="3"/>
        <v>36</v>
      </c>
      <c r="T30" s="227">
        <f t="shared" si="4"/>
        <v>0.33000000000000007</v>
      </c>
    </row>
    <row r="31" spans="1:20" s="225" customFormat="1" ht="16.5" customHeight="1">
      <c r="A31" s="131">
        <v>21</v>
      </c>
      <c r="B31" s="221" t="s">
        <v>81</v>
      </c>
      <c r="C31" s="173"/>
      <c r="D31" s="220">
        <v>27585</v>
      </c>
      <c r="E31" s="168" t="s">
        <v>10</v>
      </c>
      <c r="F31" s="169" t="s">
        <v>40</v>
      </c>
      <c r="G31" s="167">
        <v>6</v>
      </c>
      <c r="H31" s="132">
        <v>3.99</v>
      </c>
      <c r="I31" s="133">
        <v>43070</v>
      </c>
      <c r="J31" s="226"/>
      <c r="K31" s="139" t="str">
        <f t="shared" si="0"/>
        <v>V.07.01.03</v>
      </c>
      <c r="L31" s="131">
        <f t="shared" si="1"/>
        <v>7</v>
      </c>
      <c r="M31" s="140">
        <f t="shared" si="8"/>
        <v>4.32</v>
      </c>
      <c r="N31" s="141">
        <f>DATE(YEAR(I31)+VLOOKUP(K31,$T$135:$U$153,2,0),MONTH(I31),DAY(I31))</f>
        <v>44166</v>
      </c>
      <c r="O31" s="131"/>
      <c r="P31" s="142">
        <f t="shared" si="9"/>
        <v>491.7000000000001</v>
      </c>
      <c r="Q31" s="143"/>
      <c r="R31" s="222">
        <f t="shared" si="2"/>
        <v>1</v>
      </c>
      <c r="S31" s="222">
        <f t="shared" si="3"/>
        <v>36</v>
      </c>
      <c r="T31" s="227">
        <f t="shared" si="4"/>
        <v>0.33000000000000007</v>
      </c>
    </row>
    <row r="32" spans="1:20" s="225" customFormat="1" ht="16.5" customHeight="1">
      <c r="A32" s="131">
        <v>22</v>
      </c>
      <c r="B32" s="221" t="s">
        <v>82</v>
      </c>
      <c r="C32" s="173"/>
      <c r="D32" s="220">
        <v>26254</v>
      </c>
      <c r="E32" s="168" t="s">
        <v>10</v>
      </c>
      <c r="F32" s="169" t="s">
        <v>40</v>
      </c>
      <c r="G32" s="167">
        <v>5</v>
      </c>
      <c r="H32" s="132">
        <v>3.66</v>
      </c>
      <c r="I32" s="133">
        <v>42767</v>
      </c>
      <c r="J32" s="226"/>
      <c r="K32" s="139" t="str">
        <f t="shared" si="0"/>
        <v>V.07.01.03</v>
      </c>
      <c r="L32" s="131">
        <f t="shared" si="1"/>
        <v>6</v>
      </c>
      <c r="M32" s="140">
        <f t="shared" si="8"/>
        <v>3.99</v>
      </c>
      <c r="N32" s="141">
        <f>DATE(YEAR(I32)+VLOOKUP(K32,$T$135:$U$153,2,0),MONTH(I32),DAY(I32))</f>
        <v>43862</v>
      </c>
      <c r="O32" s="131"/>
      <c r="P32" s="142">
        <f t="shared" si="9"/>
        <v>5243.700000000001</v>
      </c>
      <c r="Q32" s="143"/>
      <c r="R32" s="222">
        <f t="shared" si="2"/>
        <v>1</v>
      </c>
      <c r="S32" s="222">
        <f t="shared" si="3"/>
        <v>36</v>
      </c>
      <c r="T32" s="227">
        <f t="shared" si="4"/>
        <v>0.33000000000000007</v>
      </c>
    </row>
    <row r="33" spans="1:20" s="225" customFormat="1" ht="16.5" customHeight="1">
      <c r="A33" s="131">
        <v>23</v>
      </c>
      <c r="B33" s="221" t="s">
        <v>83</v>
      </c>
      <c r="C33" s="173"/>
      <c r="D33" s="220">
        <v>29488</v>
      </c>
      <c r="E33" s="168" t="s">
        <v>55</v>
      </c>
      <c r="F33" s="169" t="s">
        <v>40</v>
      </c>
      <c r="G33" s="167">
        <v>5</v>
      </c>
      <c r="H33" s="132">
        <v>3.66</v>
      </c>
      <c r="I33" s="133">
        <v>42948</v>
      </c>
      <c r="J33" s="226"/>
      <c r="K33" s="139" t="str">
        <f t="shared" si="0"/>
        <v>V.07.01.03</v>
      </c>
      <c r="L33" s="131">
        <f t="shared" si="1"/>
        <v>6</v>
      </c>
      <c r="M33" s="140">
        <f t="shared" si="8"/>
        <v>3.99</v>
      </c>
      <c r="N33" s="141">
        <f aca="true" t="shared" si="10" ref="N33:N43">DATE(YEAR(I33)+VLOOKUP(K33,$T$135:$U$153,2,0),MONTH(I33),DAY(I33))</f>
        <v>44044</v>
      </c>
      <c r="O33" s="131"/>
      <c r="P33" s="142">
        <f t="shared" si="9"/>
        <v>2458.5000000000005</v>
      </c>
      <c r="Q33" s="143"/>
      <c r="R33" s="222">
        <f t="shared" si="2"/>
        <v>1</v>
      </c>
      <c r="S33" s="222">
        <f t="shared" si="3"/>
        <v>36</v>
      </c>
      <c r="T33" s="227">
        <f t="shared" si="4"/>
        <v>0.33000000000000007</v>
      </c>
    </row>
    <row r="34" spans="1:20" s="225" customFormat="1" ht="16.5" customHeight="1">
      <c r="A34" s="131">
        <v>24</v>
      </c>
      <c r="B34" s="221" t="s">
        <v>84</v>
      </c>
      <c r="C34" s="173"/>
      <c r="D34" s="220">
        <v>29485</v>
      </c>
      <c r="E34" s="168" t="s">
        <v>10</v>
      </c>
      <c r="F34" s="169" t="s">
        <v>40</v>
      </c>
      <c r="G34" s="167">
        <v>5</v>
      </c>
      <c r="H34" s="132">
        <v>3.66</v>
      </c>
      <c r="I34" s="133">
        <v>42767</v>
      </c>
      <c r="J34" s="226"/>
      <c r="K34" s="139" t="str">
        <f t="shared" si="0"/>
        <v>V.07.01.03</v>
      </c>
      <c r="L34" s="131">
        <f t="shared" si="1"/>
        <v>6</v>
      </c>
      <c r="M34" s="140">
        <f t="shared" si="8"/>
        <v>3.99</v>
      </c>
      <c r="N34" s="141">
        <f t="shared" si="10"/>
        <v>43862</v>
      </c>
      <c r="O34" s="131"/>
      <c r="P34" s="142">
        <f t="shared" si="9"/>
        <v>5243.700000000001</v>
      </c>
      <c r="Q34" s="143"/>
      <c r="R34" s="222">
        <f t="shared" si="2"/>
        <v>1</v>
      </c>
      <c r="S34" s="222">
        <f t="shared" si="3"/>
        <v>36</v>
      </c>
      <c r="T34" s="227">
        <f t="shared" si="4"/>
        <v>0.33000000000000007</v>
      </c>
    </row>
    <row r="35" spans="1:20" s="225" customFormat="1" ht="16.5" customHeight="1">
      <c r="A35" s="131">
        <v>25</v>
      </c>
      <c r="B35" s="221" t="s">
        <v>87</v>
      </c>
      <c r="C35" s="173"/>
      <c r="D35" s="220">
        <v>29898</v>
      </c>
      <c r="E35" s="168" t="s">
        <v>55</v>
      </c>
      <c r="F35" s="169" t="s">
        <v>40</v>
      </c>
      <c r="G35" s="167">
        <v>5</v>
      </c>
      <c r="H35" s="132">
        <v>3.66</v>
      </c>
      <c r="I35" s="133">
        <v>42948</v>
      </c>
      <c r="J35" s="226"/>
      <c r="K35" s="139" t="str">
        <f t="shared" si="0"/>
        <v>V.07.01.03</v>
      </c>
      <c r="L35" s="131">
        <f t="shared" si="1"/>
        <v>6</v>
      </c>
      <c r="M35" s="140">
        <f t="shared" si="8"/>
        <v>3.99</v>
      </c>
      <c r="N35" s="141">
        <f t="shared" si="10"/>
        <v>44044</v>
      </c>
      <c r="O35" s="131"/>
      <c r="P35" s="142">
        <f t="shared" si="9"/>
        <v>2458.5000000000005</v>
      </c>
      <c r="Q35" s="143"/>
      <c r="R35" s="222">
        <f t="shared" si="2"/>
        <v>1</v>
      </c>
      <c r="S35" s="222">
        <f t="shared" si="3"/>
        <v>36</v>
      </c>
      <c r="T35" s="227">
        <f t="shared" si="4"/>
        <v>0.33000000000000007</v>
      </c>
    </row>
    <row r="36" spans="1:20" s="225" customFormat="1" ht="16.5" customHeight="1">
      <c r="A36" s="131">
        <v>26</v>
      </c>
      <c r="B36" s="221" t="s">
        <v>88</v>
      </c>
      <c r="C36" s="173"/>
      <c r="D36" s="220">
        <v>28352</v>
      </c>
      <c r="E36" s="168" t="s">
        <v>10</v>
      </c>
      <c r="F36" s="169" t="s">
        <v>40</v>
      </c>
      <c r="G36" s="167">
        <v>5</v>
      </c>
      <c r="H36" s="132">
        <v>3.66</v>
      </c>
      <c r="I36" s="133">
        <v>42767</v>
      </c>
      <c r="J36" s="226"/>
      <c r="K36" s="139" t="str">
        <f t="shared" si="0"/>
        <v>V.07.01.03</v>
      </c>
      <c r="L36" s="131">
        <f t="shared" si="1"/>
        <v>6</v>
      </c>
      <c r="M36" s="140">
        <f t="shared" si="8"/>
        <v>3.99</v>
      </c>
      <c r="N36" s="141">
        <f t="shared" si="10"/>
        <v>43862</v>
      </c>
      <c r="O36" s="131"/>
      <c r="P36" s="142">
        <f t="shared" si="9"/>
        <v>5243.700000000001</v>
      </c>
      <c r="Q36" s="143"/>
      <c r="R36" s="222">
        <f t="shared" si="2"/>
        <v>1</v>
      </c>
      <c r="S36" s="222">
        <f t="shared" si="3"/>
        <v>36</v>
      </c>
      <c r="T36" s="227">
        <f t="shared" si="4"/>
        <v>0.33000000000000007</v>
      </c>
    </row>
    <row r="37" spans="1:20" s="225" customFormat="1" ht="16.5" customHeight="1">
      <c r="A37" s="131">
        <v>27</v>
      </c>
      <c r="B37" s="221" t="s">
        <v>89</v>
      </c>
      <c r="C37" s="173"/>
      <c r="D37" s="220">
        <v>28054</v>
      </c>
      <c r="E37" s="168" t="s">
        <v>55</v>
      </c>
      <c r="F37" s="169" t="s">
        <v>40</v>
      </c>
      <c r="G37" s="167">
        <v>5</v>
      </c>
      <c r="H37" s="132">
        <v>3.66</v>
      </c>
      <c r="I37" s="133">
        <v>43070</v>
      </c>
      <c r="J37" s="226"/>
      <c r="K37" s="139" t="str">
        <f t="shared" si="0"/>
        <v>V.07.01.03</v>
      </c>
      <c r="L37" s="131">
        <f t="shared" si="1"/>
        <v>6</v>
      </c>
      <c r="M37" s="140">
        <f t="shared" si="8"/>
        <v>3.99</v>
      </c>
      <c r="N37" s="141">
        <f t="shared" si="10"/>
        <v>44166</v>
      </c>
      <c r="O37" s="131"/>
      <c r="P37" s="142">
        <f t="shared" si="9"/>
        <v>491.7000000000001</v>
      </c>
      <c r="Q37" s="143"/>
      <c r="R37" s="222">
        <f t="shared" si="2"/>
        <v>1</v>
      </c>
      <c r="S37" s="222">
        <f t="shared" si="3"/>
        <v>36</v>
      </c>
      <c r="T37" s="227">
        <f t="shared" si="4"/>
        <v>0.33000000000000007</v>
      </c>
    </row>
    <row r="38" spans="1:20" s="225" customFormat="1" ht="16.5" customHeight="1">
      <c r="A38" s="131">
        <v>28</v>
      </c>
      <c r="B38" s="221" t="s">
        <v>90</v>
      </c>
      <c r="C38" s="173">
        <v>29108</v>
      </c>
      <c r="D38" s="220"/>
      <c r="E38" s="168" t="s">
        <v>55</v>
      </c>
      <c r="F38" s="169" t="s">
        <v>40</v>
      </c>
      <c r="G38" s="167">
        <v>5</v>
      </c>
      <c r="H38" s="132">
        <v>3.66</v>
      </c>
      <c r="I38" s="133">
        <v>42826</v>
      </c>
      <c r="J38" s="226"/>
      <c r="K38" s="139" t="str">
        <f t="shared" si="0"/>
        <v>V.07.01.03</v>
      </c>
      <c r="L38" s="131">
        <f t="shared" si="1"/>
        <v>6</v>
      </c>
      <c r="M38" s="140">
        <f t="shared" si="8"/>
        <v>3.99</v>
      </c>
      <c r="N38" s="141">
        <f t="shared" si="10"/>
        <v>43922</v>
      </c>
      <c r="O38" s="131"/>
      <c r="P38" s="142">
        <f t="shared" si="9"/>
        <v>4326.300000000001</v>
      </c>
      <c r="Q38" s="143"/>
      <c r="R38" s="222">
        <f t="shared" si="2"/>
        <v>1</v>
      </c>
      <c r="S38" s="222">
        <f t="shared" si="3"/>
        <v>36</v>
      </c>
      <c r="T38" s="227">
        <f t="shared" si="4"/>
        <v>0.33000000000000007</v>
      </c>
    </row>
    <row r="39" spans="1:20" s="225" customFormat="1" ht="16.5" customHeight="1">
      <c r="A39" s="131">
        <v>29</v>
      </c>
      <c r="B39" s="221" t="s">
        <v>91</v>
      </c>
      <c r="C39" s="173"/>
      <c r="D39" s="220">
        <v>30250</v>
      </c>
      <c r="E39" s="168" t="s">
        <v>10</v>
      </c>
      <c r="F39" s="169" t="s">
        <v>40</v>
      </c>
      <c r="G39" s="167">
        <v>5</v>
      </c>
      <c r="H39" s="132">
        <v>3.66</v>
      </c>
      <c r="I39" s="133">
        <v>42948</v>
      </c>
      <c r="J39" s="226"/>
      <c r="K39" s="139" t="str">
        <f t="shared" si="0"/>
        <v>V.07.01.03</v>
      </c>
      <c r="L39" s="131">
        <f t="shared" si="1"/>
        <v>6</v>
      </c>
      <c r="M39" s="140">
        <f t="shared" si="8"/>
        <v>3.99</v>
      </c>
      <c r="N39" s="141">
        <f t="shared" si="10"/>
        <v>44044</v>
      </c>
      <c r="O39" s="131"/>
      <c r="P39" s="142">
        <f t="shared" si="9"/>
        <v>2458.5000000000005</v>
      </c>
      <c r="Q39" s="143"/>
      <c r="R39" s="222">
        <f t="shared" si="2"/>
        <v>1</v>
      </c>
      <c r="S39" s="222">
        <f t="shared" si="3"/>
        <v>36</v>
      </c>
      <c r="T39" s="227">
        <f t="shared" si="4"/>
        <v>0.33000000000000007</v>
      </c>
    </row>
    <row r="40" spans="1:20" s="225" customFormat="1" ht="16.5" customHeight="1">
      <c r="A40" s="131">
        <v>30</v>
      </c>
      <c r="B40" s="221" t="s">
        <v>92</v>
      </c>
      <c r="C40" s="173"/>
      <c r="D40" s="220">
        <v>29573</v>
      </c>
      <c r="E40" s="168" t="s">
        <v>55</v>
      </c>
      <c r="F40" s="169" t="s">
        <v>40</v>
      </c>
      <c r="G40" s="167">
        <v>5</v>
      </c>
      <c r="H40" s="132">
        <v>3.66</v>
      </c>
      <c r="I40" s="133">
        <v>42948</v>
      </c>
      <c r="J40" s="226"/>
      <c r="K40" s="139" t="str">
        <f t="shared" si="0"/>
        <v>V.07.01.03</v>
      </c>
      <c r="L40" s="131">
        <f t="shared" si="1"/>
        <v>6</v>
      </c>
      <c r="M40" s="140">
        <f t="shared" si="8"/>
        <v>3.99</v>
      </c>
      <c r="N40" s="141">
        <f t="shared" si="10"/>
        <v>44044</v>
      </c>
      <c r="O40" s="131"/>
      <c r="P40" s="142">
        <f t="shared" si="9"/>
        <v>2458.5000000000005</v>
      </c>
      <c r="Q40" s="143"/>
      <c r="R40" s="222">
        <f t="shared" si="2"/>
        <v>1</v>
      </c>
      <c r="S40" s="222">
        <f t="shared" si="3"/>
        <v>36</v>
      </c>
      <c r="T40" s="227">
        <f t="shared" si="4"/>
        <v>0.33000000000000007</v>
      </c>
    </row>
    <row r="41" spans="1:20" s="225" customFormat="1" ht="16.5" customHeight="1">
      <c r="A41" s="131">
        <v>31</v>
      </c>
      <c r="B41" s="221" t="s">
        <v>93</v>
      </c>
      <c r="C41" s="173">
        <v>29041</v>
      </c>
      <c r="D41" s="220"/>
      <c r="E41" s="168" t="s">
        <v>55</v>
      </c>
      <c r="F41" s="169" t="s">
        <v>40</v>
      </c>
      <c r="G41" s="167">
        <v>5</v>
      </c>
      <c r="H41" s="132">
        <v>3.66</v>
      </c>
      <c r="I41" s="133">
        <v>42767</v>
      </c>
      <c r="J41" s="229"/>
      <c r="K41" s="139" t="str">
        <f t="shared" si="0"/>
        <v>V.07.01.03</v>
      </c>
      <c r="L41" s="131">
        <f t="shared" si="1"/>
        <v>6</v>
      </c>
      <c r="M41" s="140">
        <f t="shared" si="8"/>
        <v>3.99</v>
      </c>
      <c r="N41" s="141">
        <f t="shared" si="10"/>
        <v>43862</v>
      </c>
      <c r="O41" s="131"/>
      <c r="P41" s="142">
        <f t="shared" si="9"/>
        <v>5243.700000000001</v>
      </c>
      <c r="Q41" s="143"/>
      <c r="R41" s="222">
        <f t="shared" si="2"/>
        <v>1</v>
      </c>
      <c r="S41" s="222">
        <f t="shared" si="3"/>
        <v>36</v>
      </c>
      <c r="T41" s="227">
        <f t="shared" si="4"/>
        <v>0.33000000000000007</v>
      </c>
    </row>
    <row r="42" spans="1:20" s="225" customFormat="1" ht="16.5" customHeight="1">
      <c r="A42" s="131">
        <v>32</v>
      </c>
      <c r="B42" s="221" t="s">
        <v>94</v>
      </c>
      <c r="C42" s="173"/>
      <c r="D42" s="220">
        <v>30609</v>
      </c>
      <c r="E42" s="168" t="s">
        <v>10</v>
      </c>
      <c r="F42" s="169" t="s">
        <v>40</v>
      </c>
      <c r="G42" s="167">
        <v>5</v>
      </c>
      <c r="H42" s="132">
        <v>3.66</v>
      </c>
      <c r="I42" s="133">
        <v>43070</v>
      </c>
      <c r="J42" s="226"/>
      <c r="K42" s="139" t="str">
        <f t="shared" si="0"/>
        <v>V.07.01.03</v>
      </c>
      <c r="L42" s="131">
        <f t="shared" si="1"/>
        <v>6</v>
      </c>
      <c r="M42" s="140">
        <f t="shared" si="8"/>
        <v>3.99</v>
      </c>
      <c r="N42" s="141">
        <f t="shared" si="10"/>
        <v>44166</v>
      </c>
      <c r="O42" s="131"/>
      <c r="P42" s="142">
        <f t="shared" si="9"/>
        <v>491.7000000000001</v>
      </c>
      <c r="Q42" s="143"/>
      <c r="R42" s="222">
        <f t="shared" si="2"/>
        <v>1</v>
      </c>
      <c r="S42" s="222">
        <f t="shared" si="3"/>
        <v>36</v>
      </c>
      <c r="T42" s="227">
        <f t="shared" si="4"/>
        <v>0.33000000000000007</v>
      </c>
    </row>
    <row r="43" spans="1:20" s="225" customFormat="1" ht="16.5" customHeight="1">
      <c r="A43" s="131">
        <v>33</v>
      </c>
      <c r="B43" s="221" t="s">
        <v>95</v>
      </c>
      <c r="C43" s="173"/>
      <c r="D43" s="220">
        <v>29617</v>
      </c>
      <c r="E43" s="168" t="s">
        <v>10</v>
      </c>
      <c r="F43" s="169" t="s">
        <v>40</v>
      </c>
      <c r="G43" s="167">
        <v>5</v>
      </c>
      <c r="H43" s="132">
        <v>3.66</v>
      </c>
      <c r="I43" s="133">
        <v>42767</v>
      </c>
      <c r="J43" s="226"/>
      <c r="K43" s="139" t="str">
        <f aca="true" t="shared" si="11" ref="K43:K74">F43</f>
        <v>V.07.01.03</v>
      </c>
      <c r="L43" s="131">
        <f aca="true" t="shared" si="12" ref="L43:L74">G43+1</f>
        <v>6</v>
      </c>
      <c r="M43" s="140">
        <f t="shared" si="8"/>
        <v>3.99</v>
      </c>
      <c r="N43" s="141">
        <f t="shared" si="10"/>
        <v>43862</v>
      </c>
      <c r="O43" s="131"/>
      <c r="P43" s="142">
        <f t="shared" si="9"/>
        <v>5243.700000000001</v>
      </c>
      <c r="Q43" s="143"/>
      <c r="R43" s="222">
        <f aca="true" t="shared" si="13" ref="R43:R74">COUNTIF($B$11:$B$109,B43)</f>
        <v>1</v>
      </c>
      <c r="S43" s="222">
        <f aca="true" t="shared" si="14" ref="S43:S74">DATEDIF(I43,N43,"m")</f>
        <v>36</v>
      </c>
      <c r="T43" s="227">
        <f t="shared" si="4"/>
        <v>0.33000000000000007</v>
      </c>
    </row>
    <row r="44" spans="1:20" s="225" customFormat="1" ht="16.5" customHeight="1">
      <c r="A44" s="131">
        <v>34</v>
      </c>
      <c r="B44" s="221" t="s">
        <v>85</v>
      </c>
      <c r="C44" s="218" t="s">
        <v>86</v>
      </c>
      <c r="D44" s="218"/>
      <c r="E44" s="168" t="str">
        <f>VLOOKUP(B44,'[1]Toan truong'!C$11:Z$450,15,0)</f>
        <v>TS</v>
      </c>
      <c r="F44" s="169" t="s">
        <v>40</v>
      </c>
      <c r="G44" s="235">
        <v>5</v>
      </c>
      <c r="H44" s="170">
        <v>3.66</v>
      </c>
      <c r="I44" s="173">
        <v>42856</v>
      </c>
      <c r="J44" s="233"/>
      <c r="K44" s="139" t="str">
        <f t="shared" si="11"/>
        <v>V.07.01.03</v>
      </c>
      <c r="L44" s="131">
        <f t="shared" si="12"/>
        <v>6</v>
      </c>
      <c r="M44" s="140">
        <f>VLOOKUP(K44,'GVC tro xuong'!$B$135:$R$154,MATCH(L44,'GVC tro xuong'!$B$134:$R$134,0),0)</f>
        <v>3.99</v>
      </c>
      <c r="N44" s="141">
        <f>DATE(YEAR(I44)+VLOOKUP(K44,'GVC tro xuong'!$T$135:$U$153,2,0),MONTH(I44),DAY(I44))</f>
        <v>43952</v>
      </c>
      <c r="O44" s="131"/>
      <c r="P44" s="142"/>
      <c r="Q44" s="143"/>
      <c r="R44" s="222">
        <f t="shared" si="13"/>
        <v>1</v>
      </c>
      <c r="S44" s="222">
        <f t="shared" si="14"/>
        <v>36</v>
      </c>
      <c r="T44" s="227">
        <f t="shared" si="4"/>
        <v>0.33000000000000007</v>
      </c>
    </row>
    <row r="45" spans="1:20" s="225" customFormat="1" ht="16.5" customHeight="1">
      <c r="A45" s="131">
        <v>35</v>
      </c>
      <c r="B45" s="221" t="s">
        <v>96</v>
      </c>
      <c r="C45" s="173"/>
      <c r="D45" s="220">
        <v>30800</v>
      </c>
      <c r="E45" s="168" t="s">
        <v>55</v>
      </c>
      <c r="F45" s="169" t="s">
        <v>40</v>
      </c>
      <c r="G45" s="167">
        <v>4</v>
      </c>
      <c r="H45" s="132">
        <v>3.33</v>
      </c>
      <c r="I45" s="133">
        <v>42736</v>
      </c>
      <c r="J45" s="226"/>
      <c r="K45" s="139" t="str">
        <f t="shared" si="11"/>
        <v>V.07.01.03</v>
      </c>
      <c r="L45" s="131">
        <f t="shared" si="12"/>
        <v>5</v>
      </c>
      <c r="M45" s="140">
        <f aca="true" t="shared" si="15" ref="M45:M53">VLOOKUP(K45,$B$135:$R$154,MATCH(L45,$B$134:$R$134,0),0)</f>
        <v>3.66</v>
      </c>
      <c r="N45" s="141">
        <f aca="true" t="shared" si="16" ref="N45:N53">DATE(YEAR(I45)+VLOOKUP(K45,$T$135:$U$153,2,0),MONTH(I45),DAY(I45))</f>
        <v>43831</v>
      </c>
      <c r="O45" s="131"/>
      <c r="P45" s="142">
        <f aca="true" t="shared" si="17" ref="P45:P54">IF(MONTH(N45)&lt;7,((7-MONTH(N45))*(M45-H45))*1390+6*(M45-H45)*1490,(13-MONTH(N45))*(M45-H45)*1490)</f>
        <v>5702.4000000000015</v>
      </c>
      <c r="Q45" s="143"/>
      <c r="R45" s="222">
        <f t="shared" si="13"/>
        <v>1</v>
      </c>
      <c r="S45" s="222">
        <f t="shared" si="14"/>
        <v>36</v>
      </c>
      <c r="T45" s="227">
        <f t="shared" si="4"/>
        <v>0.33000000000000007</v>
      </c>
    </row>
    <row r="46" spans="1:20" s="225" customFormat="1" ht="16.5" customHeight="1">
      <c r="A46" s="131">
        <v>36</v>
      </c>
      <c r="B46" s="221" t="s">
        <v>97</v>
      </c>
      <c r="C46" s="173"/>
      <c r="D46" s="220">
        <v>30073</v>
      </c>
      <c r="E46" s="168" t="s">
        <v>10</v>
      </c>
      <c r="F46" s="169" t="s">
        <v>40</v>
      </c>
      <c r="G46" s="167">
        <v>4</v>
      </c>
      <c r="H46" s="132">
        <v>3.33</v>
      </c>
      <c r="I46" s="133">
        <v>42917</v>
      </c>
      <c r="J46" s="226"/>
      <c r="K46" s="139" t="str">
        <f t="shared" si="11"/>
        <v>V.07.01.03</v>
      </c>
      <c r="L46" s="131">
        <f t="shared" si="12"/>
        <v>5</v>
      </c>
      <c r="M46" s="140">
        <f t="shared" si="15"/>
        <v>3.66</v>
      </c>
      <c r="N46" s="141">
        <f t="shared" si="16"/>
        <v>44013</v>
      </c>
      <c r="O46" s="131"/>
      <c r="P46" s="142">
        <f t="shared" si="17"/>
        <v>2950.2000000000007</v>
      </c>
      <c r="Q46" s="143" t="s">
        <v>56</v>
      </c>
      <c r="R46" s="222">
        <f t="shared" si="13"/>
        <v>1</v>
      </c>
      <c r="S46" s="222">
        <f t="shared" si="14"/>
        <v>36</v>
      </c>
      <c r="T46" s="227">
        <f t="shared" si="4"/>
        <v>0.33000000000000007</v>
      </c>
    </row>
    <row r="47" spans="1:20" s="225" customFormat="1" ht="16.5" customHeight="1">
      <c r="A47" s="131">
        <v>37</v>
      </c>
      <c r="B47" s="221" t="s">
        <v>98</v>
      </c>
      <c r="C47" s="220"/>
      <c r="D47" s="236">
        <v>31195</v>
      </c>
      <c r="E47" s="168" t="s">
        <v>10</v>
      </c>
      <c r="F47" s="169" t="s">
        <v>40</v>
      </c>
      <c r="G47" s="167">
        <v>4</v>
      </c>
      <c r="H47" s="132">
        <v>3.33</v>
      </c>
      <c r="I47" s="133">
        <v>43040</v>
      </c>
      <c r="J47" s="173"/>
      <c r="K47" s="139" t="str">
        <f t="shared" si="11"/>
        <v>V.07.01.03</v>
      </c>
      <c r="L47" s="131">
        <f t="shared" si="12"/>
        <v>5</v>
      </c>
      <c r="M47" s="140">
        <f t="shared" si="15"/>
        <v>3.66</v>
      </c>
      <c r="N47" s="141">
        <f t="shared" si="16"/>
        <v>44136</v>
      </c>
      <c r="O47" s="131"/>
      <c r="P47" s="142">
        <f t="shared" si="17"/>
        <v>983.4000000000002</v>
      </c>
      <c r="Q47" s="143"/>
      <c r="R47" s="222">
        <f t="shared" si="13"/>
        <v>1</v>
      </c>
      <c r="S47" s="222">
        <f t="shared" si="14"/>
        <v>36</v>
      </c>
      <c r="T47" s="227">
        <f t="shared" si="4"/>
        <v>0.33000000000000007</v>
      </c>
    </row>
    <row r="48" spans="1:20" s="225" customFormat="1" ht="16.5" customHeight="1">
      <c r="A48" s="131">
        <v>38</v>
      </c>
      <c r="B48" s="221" t="s">
        <v>100</v>
      </c>
      <c r="C48" s="173"/>
      <c r="D48" s="220">
        <v>30245</v>
      </c>
      <c r="E48" s="168" t="s">
        <v>10</v>
      </c>
      <c r="F48" s="169" t="s">
        <v>40</v>
      </c>
      <c r="G48" s="167">
        <v>4</v>
      </c>
      <c r="H48" s="132">
        <v>3.33</v>
      </c>
      <c r="I48" s="133">
        <v>42736</v>
      </c>
      <c r="J48" s="226"/>
      <c r="K48" s="139" t="str">
        <f t="shared" si="11"/>
        <v>V.07.01.03</v>
      </c>
      <c r="L48" s="131">
        <f t="shared" si="12"/>
        <v>5</v>
      </c>
      <c r="M48" s="140">
        <f t="shared" si="15"/>
        <v>3.66</v>
      </c>
      <c r="N48" s="141">
        <f t="shared" si="16"/>
        <v>43831</v>
      </c>
      <c r="O48" s="131"/>
      <c r="P48" s="142">
        <f t="shared" si="17"/>
        <v>5702.4000000000015</v>
      </c>
      <c r="Q48" s="143"/>
      <c r="R48" s="222">
        <f t="shared" si="13"/>
        <v>1</v>
      </c>
      <c r="S48" s="222">
        <f t="shared" si="14"/>
        <v>36</v>
      </c>
      <c r="T48" s="227">
        <f t="shared" si="4"/>
        <v>0.33000000000000007</v>
      </c>
    </row>
    <row r="49" spans="1:20" s="225" customFormat="1" ht="16.5" customHeight="1">
      <c r="A49" s="131">
        <v>39</v>
      </c>
      <c r="B49" s="221" t="s">
        <v>101</v>
      </c>
      <c r="C49" s="173">
        <v>31419</v>
      </c>
      <c r="D49" s="220"/>
      <c r="E49" s="168" t="s">
        <v>55</v>
      </c>
      <c r="F49" s="169" t="s">
        <v>40</v>
      </c>
      <c r="G49" s="167">
        <v>4</v>
      </c>
      <c r="H49" s="132">
        <v>3.33</v>
      </c>
      <c r="I49" s="133">
        <v>42917</v>
      </c>
      <c r="J49" s="226"/>
      <c r="K49" s="139" t="str">
        <f t="shared" si="11"/>
        <v>V.07.01.03</v>
      </c>
      <c r="L49" s="131">
        <f t="shared" si="12"/>
        <v>5</v>
      </c>
      <c r="M49" s="140">
        <f t="shared" si="15"/>
        <v>3.66</v>
      </c>
      <c r="N49" s="141">
        <f t="shared" si="16"/>
        <v>44013</v>
      </c>
      <c r="O49" s="131"/>
      <c r="P49" s="142">
        <f t="shared" si="17"/>
        <v>2950.2000000000007</v>
      </c>
      <c r="Q49" s="143"/>
      <c r="R49" s="222">
        <f t="shared" si="13"/>
        <v>1</v>
      </c>
      <c r="S49" s="222">
        <f t="shared" si="14"/>
        <v>36</v>
      </c>
      <c r="T49" s="227">
        <f t="shared" si="4"/>
        <v>0.33000000000000007</v>
      </c>
    </row>
    <row r="50" spans="1:20" s="225" customFormat="1" ht="16.5" customHeight="1">
      <c r="A50" s="131">
        <v>40</v>
      </c>
      <c r="B50" s="221" t="s">
        <v>102</v>
      </c>
      <c r="C50" s="173">
        <v>30125</v>
      </c>
      <c r="D50" s="220"/>
      <c r="E50" s="168" t="s">
        <v>10</v>
      </c>
      <c r="F50" s="169" t="s">
        <v>40</v>
      </c>
      <c r="G50" s="167">
        <v>4</v>
      </c>
      <c r="H50" s="132">
        <v>3.33</v>
      </c>
      <c r="I50" s="133">
        <v>42736</v>
      </c>
      <c r="J50" s="226"/>
      <c r="K50" s="139" t="str">
        <f t="shared" si="11"/>
        <v>V.07.01.03</v>
      </c>
      <c r="L50" s="131">
        <f t="shared" si="12"/>
        <v>5</v>
      </c>
      <c r="M50" s="140">
        <f t="shared" si="15"/>
        <v>3.66</v>
      </c>
      <c r="N50" s="141">
        <f t="shared" si="16"/>
        <v>43831</v>
      </c>
      <c r="O50" s="131"/>
      <c r="P50" s="142">
        <f t="shared" si="17"/>
        <v>5702.4000000000015</v>
      </c>
      <c r="Q50" s="143"/>
      <c r="R50" s="222">
        <f t="shared" si="13"/>
        <v>1</v>
      </c>
      <c r="S50" s="222">
        <f t="shared" si="14"/>
        <v>36</v>
      </c>
      <c r="T50" s="227">
        <f t="shared" si="4"/>
        <v>0.33000000000000007</v>
      </c>
    </row>
    <row r="51" spans="1:20" s="225" customFormat="1" ht="16.5" customHeight="1">
      <c r="A51" s="131">
        <v>41</v>
      </c>
      <c r="B51" s="221" t="s">
        <v>103</v>
      </c>
      <c r="C51" s="173"/>
      <c r="D51" s="220">
        <v>29258</v>
      </c>
      <c r="E51" s="168" t="s">
        <v>10</v>
      </c>
      <c r="F51" s="169" t="s">
        <v>40</v>
      </c>
      <c r="G51" s="167">
        <v>4</v>
      </c>
      <c r="H51" s="132">
        <v>3.33</v>
      </c>
      <c r="I51" s="133">
        <v>42736</v>
      </c>
      <c r="J51" s="226"/>
      <c r="K51" s="139" t="str">
        <f t="shared" si="11"/>
        <v>V.07.01.03</v>
      </c>
      <c r="L51" s="131">
        <f t="shared" si="12"/>
        <v>5</v>
      </c>
      <c r="M51" s="140">
        <f t="shared" si="15"/>
        <v>3.66</v>
      </c>
      <c r="N51" s="141">
        <f t="shared" si="16"/>
        <v>43831</v>
      </c>
      <c r="O51" s="131"/>
      <c r="P51" s="142">
        <f t="shared" si="17"/>
        <v>5702.4000000000015</v>
      </c>
      <c r="Q51" s="143"/>
      <c r="R51" s="222">
        <f t="shared" si="13"/>
        <v>1</v>
      </c>
      <c r="S51" s="222">
        <f t="shared" si="14"/>
        <v>36</v>
      </c>
      <c r="T51" s="227">
        <f t="shared" si="4"/>
        <v>0.33000000000000007</v>
      </c>
    </row>
    <row r="52" spans="1:20" s="225" customFormat="1" ht="16.5" customHeight="1">
      <c r="A52" s="131">
        <v>42</v>
      </c>
      <c r="B52" s="221" t="s">
        <v>104</v>
      </c>
      <c r="C52" s="173"/>
      <c r="D52" s="220">
        <v>30468</v>
      </c>
      <c r="E52" s="168" t="s">
        <v>10</v>
      </c>
      <c r="F52" s="169" t="s">
        <v>40</v>
      </c>
      <c r="G52" s="167">
        <v>4</v>
      </c>
      <c r="H52" s="132">
        <v>3.33</v>
      </c>
      <c r="I52" s="133">
        <v>42767</v>
      </c>
      <c r="J52" s="226"/>
      <c r="K52" s="139" t="str">
        <f t="shared" si="11"/>
        <v>V.07.01.03</v>
      </c>
      <c r="L52" s="131">
        <f t="shared" si="12"/>
        <v>5</v>
      </c>
      <c r="M52" s="140">
        <f t="shared" si="15"/>
        <v>3.66</v>
      </c>
      <c r="N52" s="141">
        <f t="shared" si="16"/>
        <v>43862</v>
      </c>
      <c r="O52" s="131"/>
      <c r="P52" s="142">
        <f t="shared" si="17"/>
        <v>5243.700000000001</v>
      </c>
      <c r="Q52" s="143"/>
      <c r="R52" s="222">
        <f t="shared" si="13"/>
        <v>1</v>
      </c>
      <c r="S52" s="222">
        <f t="shared" si="14"/>
        <v>36</v>
      </c>
      <c r="T52" s="227">
        <f t="shared" si="4"/>
        <v>0.33000000000000007</v>
      </c>
    </row>
    <row r="53" spans="1:23" s="237" customFormat="1" ht="16.5" customHeight="1">
      <c r="A53" s="131">
        <v>43</v>
      </c>
      <c r="B53" s="221" t="s">
        <v>105</v>
      </c>
      <c r="C53" s="173"/>
      <c r="D53" s="220">
        <v>31687</v>
      </c>
      <c r="E53" s="168" t="s">
        <v>10</v>
      </c>
      <c r="F53" s="169" t="s">
        <v>40</v>
      </c>
      <c r="G53" s="167">
        <v>4</v>
      </c>
      <c r="H53" s="132">
        <v>3.33</v>
      </c>
      <c r="I53" s="133">
        <v>42826</v>
      </c>
      <c r="J53" s="226"/>
      <c r="K53" s="139" t="str">
        <f t="shared" si="11"/>
        <v>V.07.01.03</v>
      </c>
      <c r="L53" s="131">
        <f t="shared" si="12"/>
        <v>5</v>
      </c>
      <c r="M53" s="140">
        <f t="shared" si="15"/>
        <v>3.66</v>
      </c>
      <c r="N53" s="141">
        <f t="shared" si="16"/>
        <v>43922</v>
      </c>
      <c r="O53" s="131"/>
      <c r="P53" s="142">
        <f t="shared" si="17"/>
        <v>4326.300000000001</v>
      </c>
      <c r="Q53" s="143"/>
      <c r="R53" s="222">
        <f t="shared" si="13"/>
        <v>1</v>
      </c>
      <c r="S53" s="222">
        <f t="shared" si="14"/>
        <v>36</v>
      </c>
      <c r="T53" s="227">
        <f t="shared" si="4"/>
        <v>0.33000000000000007</v>
      </c>
      <c r="U53" s="225"/>
      <c r="V53" s="225"/>
      <c r="W53" s="225"/>
    </row>
    <row r="54" spans="1:20" s="225" customFormat="1" ht="16.5" customHeight="1">
      <c r="A54" s="131">
        <v>44</v>
      </c>
      <c r="B54" s="221" t="s">
        <v>106</v>
      </c>
      <c r="C54" s="173"/>
      <c r="D54" s="220">
        <v>29277</v>
      </c>
      <c r="E54" s="168" t="s">
        <v>10</v>
      </c>
      <c r="F54" s="169" t="s">
        <v>40</v>
      </c>
      <c r="G54" s="167">
        <v>4</v>
      </c>
      <c r="H54" s="132">
        <v>3.33</v>
      </c>
      <c r="I54" s="133">
        <v>42826</v>
      </c>
      <c r="J54" s="226"/>
      <c r="K54" s="139" t="str">
        <f t="shared" si="11"/>
        <v>V.07.01.03</v>
      </c>
      <c r="L54" s="131">
        <f t="shared" si="12"/>
        <v>5</v>
      </c>
      <c r="M54" s="140">
        <f>VLOOKUP(K54,'GVC tro xuong'!$B$135:$R$154,MATCH(L54,'GVC tro xuong'!$B$134:$R$134,0),0)</f>
        <v>3.66</v>
      </c>
      <c r="N54" s="141">
        <f>DATE(YEAR(I54)+VLOOKUP(K54,'GVC tro xuong'!$T$135:$U$153,2,0),MONTH(I54),DAY(I54))</f>
        <v>43922</v>
      </c>
      <c r="O54" s="131"/>
      <c r="P54" s="142">
        <f t="shared" si="17"/>
        <v>4326.300000000001</v>
      </c>
      <c r="Q54" s="143"/>
      <c r="R54" s="222">
        <f t="shared" si="13"/>
        <v>1</v>
      </c>
      <c r="S54" s="222">
        <f t="shared" si="14"/>
        <v>36</v>
      </c>
      <c r="T54" s="227">
        <f t="shared" si="4"/>
        <v>0.33000000000000007</v>
      </c>
    </row>
    <row r="55" spans="1:20" s="225" customFormat="1" ht="16.5" customHeight="1">
      <c r="A55" s="131">
        <v>45</v>
      </c>
      <c r="B55" s="221" t="s">
        <v>107</v>
      </c>
      <c r="C55" s="173"/>
      <c r="D55" s="220">
        <v>30669</v>
      </c>
      <c r="E55" s="168" t="s">
        <v>55</v>
      </c>
      <c r="F55" s="169" t="s">
        <v>40</v>
      </c>
      <c r="G55" s="167">
        <v>4</v>
      </c>
      <c r="H55" s="132">
        <v>3.33</v>
      </c>
      <c r="I55" s="133">
        <v>42736</v>
      </c>
      <c r="J55" s="226"/>
      <c r="K55" s="139" t="str">
        <f t="shared" si="11"/>
        <v>V.07.01.03</v>
      </c>
      <c r="L55" s="131">
        <f t="shared" si="12"/>
        <v>5</v>
      </c>
      <c r="M55" s="140">
        <f>VLOOKUP(K55,'GVC tro xuong'!$B$135:$R$154,MATCH(L55,'GVC tro xuong'!$B$134:$R$134,0),0)</f>
        <v>3.66</v>
      </c>
      <c r="N55" s="141">
        <f>DATE(YEAR(I55)+VLOOKUP(K55,'GVC tro xuong'!$T$135:$U$153,2,0),MONTH(I55),DAY(I55))</f>
        <v>43831</v>
      </c>
      <c r="O55" s="131"/>
      <c r="P55" s="142"/>
      <c r="Q55" s="143"/>
      <c r="R55" s="222">
        <f t="shared" si="13"/>
        <v>1</v>
      </c>
      <c r="S55" s="222">
        <f t="shared" si="14"/>
        <v>36</v>
      </c>
      <c r="T55" s="227">
        <f t="shared" si="4"/>
        <v>0.33000000000000007</v>
      </c>
    </row>
    <row r="56" spans="1:20" s="225" customFormat="1" ht="16.5" customHeight="1">
      <c r="A56" s="131">
        <v>46</v>
      </c>
      <c r="B56" s="221" t="s">
        <v>108</v>
      </c>
      <c r="C56" s="173">
        <v>31333</v>
      </c>
      <c r="D56" s="220"/>
      <c r="E56" s="168" t="s">
        <v>10</v>
      </c>
      <c r="F56" s="169" t="s">
        <v>40</v>
      </c>
      <c r="G56" s="167">
        <v>4</v>
      </c>
      <c r="H56" s="132">
        <v>3.33</v>
      </c>
      <c r="I56" s="133">
        <v>42917</v>
      </c>
      <c r="J56" s="226"/>
      <c r="K56" s="139" t="str">
        <f t="shared" si="11"/>
        <v>V.07.01.03</v>
      </c>
      <c r="L56" s="131">
        <f t="shared" si="12"/>
        <v>5</v>
      </c>
      <c r="M56" s="140">
        <f>VLOOKUP(K56,'GVC tro xuong'!$B$135:$R$154,MATCH(L56,'GVC tro xuong'!$B$134:$R$134,0),0)</f>
        <v>3.66</v>
      </c>
      <c r="N56" s="141">
        <f>DATE(YEAR(I56)+VLOOKUP(K56,'GVC tro xuong'!$T$135:$U$153,2,0),MONTH(I56),DAY(I56))</f>
        <v>44013</v>
      </c>
      <c r="O56" s="131"/>
      <c r="P56" s="142"/>
      <c r="Q56" s="143" t="s">
        <v>56</v>
      </c>
      <c r="R56" s="222">
        <f t="shared" si="13"/>
        <v>1</v>
      </c>
      <c r="S56" s="222">
        <f t="shared" si="14"/>
        <v>36</v>
      </c>
      <c r="T56" s="227">
        <f t="shared" si="4"/>
        <v>0.33000000000000007</v>
      </c>
    </row>
    <row r="57" spans="1:20" s="225" customFormat="1" ht="16.5" customHeight="1">
      <c r="A57" s="131">
        <v>47</v>
      </c>
      <c r="B57" s="238" t="s">
        <v>109</v>
      </c>
      <c r="C57" s="173">
        <v>30622</v>
      </c>
      <c r="D57" s="220"/>
      <c r="E57" s="168" t="s">
        <v>55</v>
      </c>
      <c r="F57" s="169" t="s">
        <v>40</v>
      </c>
      <c r="G57" s="167">
        <v>4</v>
      </c>
      <c r="H57" s="132">
        <v>3.33</v>
      </c>
      <c r="I57" s="133">
        <v>42736</v>
      </c>
      <c r="J57" s="226"/>
      <c r="K57" s="139" t="str">
        <f t="shared" si="11"/>
        <v>V.07.01.03</v>
      </c>
      <c r="L57" s="131">
        <f t="shared" si="12"/>
        <v>5</v>
      </c>
      <c r="M57" s="140">
        <f>VLOOKUP(K57,'GVC tro xuong'!$B$135:$R$154,MATCH(L57,'GVC tro xuong'!$B$134:$R$134,0),0)</f>
        <v>3.66</v>
      </c>
      <c r="N57" s="141">
        <f>DATE(YEAR(I57)+VLOOKUP(K57,'GVC tro xuong'!$T$135:$U$153,2,0),MONTH(I57),DAY(I57))</f>
        <v>43831</v>
      </c>
      <c r="O57" s="131"/>
      <c r="P57" s="142"/>
      <c r="Q57" s="143"/>
      <c r="R57" s="222">
        <f t="shared" si="13"/>
        <v>1</v>
      </c>
      <c r="S57" s="222">
        <f t="shared" si="14"/>
        <v>36</v>
      </c>
      <c r="T57" s="227">
        <f t="shared" si="4"/>
        <v>0.33000000000000007</v>
      </c>
    </row>
    <row r="58" spans="1:20" s="225" customFormat="1" ht="16.5" customHeight="1">
      <c r="A58" s="131">
        <v>48</v>
      </c>
      <c r="B58" s="221" t="s">
        <v>112</v>
      </c>
      <c r="C58" s="173"/>
      <c r="D58" s="220">
        <v>32296</v>
      </c>
      <c r="E58" s="168" t="s">
        <v>10</v>
      </c>
      <c r="F58" s="169" t="s">
        <v>40</v>
      </c>
      <c r="G58" s="167">
        <v>4</v>
      </c>
      <c r="H58" s="132">
        <v>3.33</v>
      </c>
      <c r="I58" s="133">
        <v>43070</v>
      </c>
      <c r="J58" s="226"/>
      <c r="K58" s="139" t="str">
        <f t="shared" si="11"/>
        <v>V.07.01.03</v>
      </c>
      <c r="L58" s="131">
        <f t="shared" si="12"/>
        <v>5</v>
      </c>
      <c r="M58" s="140">
        <f>VLOOKUP(K58,'GVC tro xuong'!$B$135:$R$154,MATCH(L58,'GVC tro xuong'!$B$134:$R$134,0),0)</f>
        <v>3.66</v>
      </c>
      <c r="N58" s="141">
        <f>DATE(YEAR(I58)+VLOOKUP(K58,'GVC tro xuong'!$T$135:$U$153,2,0),MONTH(I58),DAY(I58))</f>
        <v>44166</v>
      </c>
      <c r="O58" s="131"/>
      <c r="P58" s="142"/>
      <c r="Q58" s="143"/>
      <c r="R58" s="222">
        <f t="shared" si="13"/>
        <v>1</v>
      </c>
      <c r="S58" s="222">
        <f t="shared" si="14"/>
        <v>36</v>
      </c>
      <c r="T58" s="227">
        <f t="shared" si="4"/>
        <v>0.33000000000000007</v>
      </c>
    </row>
    <row r="59" spans="1:20" s="225" customFormat="1" ht="16.5" customHeight="1">
      <c r="A59" s="131">
        <v>49</v>
      </c>
      <c r="B59" s="221" t="s">
        <v>113</v>
      </c>
      <c r="C59" s="173"/>
      <c r="D59" s="220">
        <v>28014</v>
      </c>
      <c r="E59" s="168" t="s">
        <v>10</v>
      </c>
      <c r="F59" s="169" t="s">
        <v>40</v>
      </c>
      <c r="G59" s="167">
        <v>4</v>
      </c>
      <c r="H59" s="132">
        <v>3.33</v>
      </c>
      <c r="I59" s="133">
        <v>42917</v>
      </c>
      <c r="J59" s="226"/>
      <c r="K59" s="139" t="str">
        <f t="shared" si="11"/>
        <v>V.07.01.03</v>
      </c>
      <c r="L59" s="131">
        <f t="shared" si="12"/>
        <v>5</v>
      </c>
      <c r="M59" s="140">
        <f>VLOOKUP(K59,'GVC tro xuong'!$B$135:$R$154,MATCH(L59,'GVC tro xuong'!$B$134:$R$134,0),0)</f>
        <v>3.66</v>
      </c>
      <c r="N59" s="141">
        <f>DATE(YEAR(I59)+VLOOKUP(K59,'GVC tro xuong'!$T$135:$U$153,2,0),MONTH(I59),DAY(I59))</f>
        <v>44013</v>
      </c>
      <c r="O59" s="131"/>
      <c r="P59" s="142"/>
      <c r="Q59" s="143"/>
      <c r="R59" s="222">
        <f t="shared" si="13"/>
        <v>1</v>
      </c>
      <c r="S59" s="222">
        <f t="shared" si="14"/>
        <v>36</v>
      </c>
      <c r="T59" s="227">
        <f t="shared" si="4"/>
        <v>0.33000000000000007</v>
      </c>
    </row>
    <row r="60" spans="1:20" s="225" customFormat="1" ht="16.5" customHeight="1">
      <c r="A60" s="131">
        <v>50</v>
      </c>
      <c r="B60" s="221" t="s">
        <v>114</v>
      </c>
      <c r="C60" s="173">
        <v>29971</v>
      </c>
      <c r="D60" s="220"/>
      <c r="E60" s="168" t="s">
        <v>55</v>
      </c>
      <c r="F60" s="169" t="s">
        <v>40</v>
      </c>
      <c r="G60" s="167">
        <v>4</v>
      </c>
      <c r="H60" s="132">
        <v>3.33</v>
      </c>
      <c r="I60" s="133">
        <v>42767</v>
      </c>
      <c r="J60" s="226"/>
      <c r="K60" s="139" t="str">
        <f t="shared" si="11"/>
        <v>V.07.01.03</v>
      </c>
      <c r="L60" s="131">
        <f t="shared" si="12"/>
        <v>5</v>
      </c>
      <c r="M60" s="140">
        <f>VLOOKUP(K60,'GVC tro xuong'!$B$135:$R$154,MATCH(L60,'GVC tro xuong'!$B$134:$R$134,0),0)</f>
        <v>3.66</v>
      </c>
      <c r="N60" s="141">
        <f>DATE(YEAR(I60)+VLOOKUP(K60,'GVC tro xuong'!$T$135:$U$153,2,0),MONTH(I60),DAY(I60))</f>
        <v>43862</v>
      </c>
      <c r="O60" s="131"/>
      <c r="P60" s="142"/>
      <c r="Q60" s="143"/>
      <c r="R60" s="222">
        <f t="shared" si="13"/>
        <v>1</v>
      </c>
      <c r="S60" s="222">
        <f t="shared" si="14"/>
        <v>36</v>
      </c>
      <c r="T60" s="227">
        <f t="shared" si="4"/>
        <v>0.33000000000000007</v>
      </c>
    </row>
    <row r="61" spans="1:20" s="225" customFormat="1" ht="16.5" customHeight="1">
      <c r="A61" s="131">
        <v>51</v>
      </c>
      <c r="B61" s="221" t="s">
        <v>115</v>
      </c>
      <c r="C61" s="173">
        <v>30347</v>
      </c>
      <c r="D61" s="220"/>
      <c r="E61" s="168" t="s">
        <v>10</v>
      </c>
      <c r="F61" s="169" t="s">
        <v>40</v>
      </c>
      <c r="G61" s="167">
        <v>4</v>
      </c>
      <c r="H61" s="132">
        <v>3.33</v>
      </c>
      <c r="I61" s="133">
        <v>42736</v>
      </c>
      <c r="J61" s="226"/>
      <c r="K61" s="139" t="str">
        <f t="shared" si="11"/>
        <v>V.07.01.03</v>
      </c>
      <c r="L61" s="131">
        <f t="shared" si="12"/>
        <v>5</v>
      </c>
      <c r="M61" s="140">
        <f>VLOOKUP(K61,'GVC tro xuong'!$B$135:$R$154,MATCH(L61,'GVC tro xuong'!$B$134:$R$134,0),0)</f>
        <v>3.66</v>
      </c>
      <c r="N61" s="141">
        <f>DATE(YEAR(I61)+VLOOKUP(K61,'GVC tro xuong'!$T$135:$U$153,2,0),MONTH(I61),DAY(I61))</f>
        <v>43831</v>
      </c>
      <c r="O61" s="131"/>
      <c r="P61" s="142"/>
      <c r="Q61" s="143"/>
      <c r="R61" s="222">
        <f t="shared" si="13"/>
        <v>1</v>
      </c>
      <c r="S61" s="222">
        <f t="shared" si="14"/>
        <v>36</v>
      </c>
      <c r="T61" s="227">
        <f t="shared" si="4"/>
        <v>0.33000000000000007</v>
      </c>
    </row>
    <row r="62" spans="1:20" s="225" customFormat="1" ht="16.5" customHeight="1">
      <c r="A62" s="131">
        <v>52</v>
      </c>
      <c r="B62" s="221" t="s">
        <v>116</v>
      </c>
      <c r="C62" s="173"/>
      <c r="D62" s="220">
        <v>30386</v>
      </c>
      <c r="E62" s="168" t="s">
        <v>10</v>
      </c>
      <c r="F62" s="169" t="s">
        <v>40</v>
      </c>
      <c r="G62" s="167">
        <v>4</v>
      </c>
      <c r="H62" s="132">
        <v>3.33</v>
      </c>
      <c r="I62" s="133">
        <v>42767</v>
      </c>
      <c r="J62" s="226"/>
      <c r="K62" s="139" t="str">
        <f t="shared" si="11"/>
        <v>V.07.01.03</v>
      </c>
      <c r="L62" s="131">
        <f t="shared" si="12"/>
        <v>5</v>
      </c>
      <c r="M62" s="140">
        <f>VLOOKUP(K62,'GVC tro xuong'!$B$135:$R$154,MATCH(L62,'GVC tro xuong'!$B$134:$R$134,0),0)</f>
        <v>3.66</v>
      </c>
      <c r="N62" s="141">
        <f>DATE(YEAR(I62)+VLOOKUP(K62,'GVC tro xuong'!$T$135:$U$153,2,0),MONTH(I62),DAY(I62))</f>
        <v>43862</v>
      </c>
      <c r="O62" s="131"/>
      <c r="P62" s="142"/>
      <c r="Q62" s="143"/>
      <c r="R62" s="222">
        <f t="shared" si="13"/>
        <v>1</v>
      </c>
      <c r="S62" s="222">
        <f t="shared" si="14"/>
        <v>36</v>
      </c>
      <c r="T62" s="227">
        <f t="shared" si="4"/>
        <v>0.33000000000000007</v>
      </c>
    </row>
    <row r="63" spans="1:20" s="225" customFormat="1" ht="16.5" customHeight="1">
      <c r="A63" s="131">
        <v>53</v>
      </c>
      <c r="B63" s="221" t="s">
        <v>202</v>
      </c>
      <c r="C63" s="173">
        <v>31404</v>
      </c>
      <c r="D63" s="220"/>
      <c r="E63" s="168" t="str">
        <f>VLOOKUP(B63,'[1]Toan truong'!C$11:Z$450,15,0)</f>
        <v>Th.S</v>
      </c>
      <c r="F63" s="169" t="s">
        <v>40</v>
      </c>
      <c r="G63" s="167">
        <v>4</v>
      </c>
      <c r="H63" s="132">
        <v>3.33</v>
      </c>
      <c r="I63" s="133">
        <v>42948</v>
      </c>
      <c r="J63" s="233"/>
      <c r="K63" s="139" t="str">
        <f t="shared" si="11"/>
        <v>V.07.01.03</v>
      </c>
      <c r="L63" s="131">
        <f t="shared" si="12"/>
        <v>5</v>
      </c>
      <c r="M63" s="140">
        <f>VLOOKUP(K63,'GVC tro xuong'!$B$135:$R$154,MATCH(L63,'GVC tro xuong'!$B$134:$R$134,0),0)</f>
        <v>3.66</v>
      </c>
      <c r="N63" s="141">
        <f>DATE(YEAR(I63)+VLOOKUP(K63,'GVC tro xuong'!$T$135:$U$153,2,0),MONTH(I63),DAY(I63))</f>
        <v>44044</v>
      </c>
      <c r="O63" s="131"/>
      <c r="P63" s="142"/>
      <c r="Q63" s="143"/>
      <c r="R63" s="222">
        <f t="shared" si="13"/>
        <v>1</v>
      </c>
      <c r="S63" s="222">
        <f t="shared" si="14"/>
        <v>36</v>
      </c>
      <c r="T63" s="227">
        <f t="shared" si="4"/>
        <v>0.33000000000000007</v>
      </c>
    </row>
    <row r="64" spans="1:20" s="225" customFormat="1" ht="16.5" customHeight="1">
      <c r="A64" s="131">
        <v>54</v>
      </c>
      <c r="B64" s="221" t="s">
        <v>99</v>
      </c>
      <c r="C64" s="173"/>
      <c r="D64" s="220">
        <v>31636</v>
      </c>
      <c r="E64" s="168" t="str">
        <f>VLOOKUP(B64,'[1]Toan truong'!C$11:Z$450,15,0)</f>
        <v>Th.S</v>
      </c>
      <c r="F64" s="169" t="s">
        <v>40</v>
      </c>
      <c r="G64" s="167">
        <v>4</v>
      </c>
      <c r="H64" s="132">
        <v>3.33</v>
      </c>
      <c r="I64" s="133">
        <v>42826</v>
      </c>
      <c r="J64" s="233"/>
      <c r="K64" s="139" t="str">
        <f t="shared" si="11"/>
        <v>V.07.01.03</v>
      </c>
      <c r="L64" s="131">
        <f t="shared" si="12"/>
        <v>5</v>
      </c>
      <c r="M64" s="140">
        <f>VLOOKUP(K64,'GVC tro xuong'!$B$135:$R$154,MATCH(L64,'GVC tro xuong'!$B$134:$R$134,0),0)</f>
        <v>3.66</v>
      </c>
      <c r="N64" s="141">
        <f>DATE(YEAR(I64)+VLOOKUP(K64,'GVC tro xuong'!$T$135:$U$153,2,0),MONTH(I64),DAY(I64))</f>
        <v>43922</v>
      </c>
      <c r="O64" s="131"/>
      <c r="P64" s="142"/>
      <c r="Q64" s="143"/>
      <c r="R64" s="222">
        <f t="shared" si="13"/>
        <v>1</v>
      </c>
      <c r="S64" s="222">
        <f t="shared" si="14"/>
        <v>36</v>
      </c>
      <c r="T64" s="227">
        <f t="shared" si="4"/>
        <v>0.33000000000000007</v>
      </c>
    </row>
    <row r="65" spans="1:20" s="225" customFormat="1" ht="16.5" customHeight="1">
      <c r="A65" s="131">
        <v>55</v>
      </c>
      <c r="B65" s="221" t="s">
        <v>111</v>
      </c>
      <c r="C65" s="220">
        <v>30032</v>
      </c>
      <c r="D65" s="173"/>
      <c r="E65" s="168" t="s">
        <v>10</v>
      </c>
      <c r="F65" s="169" t="s">
        <v>40</v>
      </c>
      <c r="G65" s="167">
        <v>4</v>
      </c>
      <c r="H65" s="132">
        <v>3.33</v>
      </c>
      <c r="I65" s="133">
        <v>42917</v>
      </c>
      <c r="J65" s="233"/>
      <c r="K65" s="139" t="str">
        <f t="shared" si="11"/>
        <v>V.07.01.03</v>
      </c>
      <c r="L65" s="131">
        <f t="shared" si="12"/>
        <v>5</v>
      </c>
      <c r="M65" s="140">
        <f>VLOOKUP(K65,'GVC tro xuong'!$B$135:$R$154,MATCH(L65,'GVC tro xuong'!$B$134:$R$134,0),0)</f>
        <v>3.66</v>
      </c>
      <c r="N65" s="141">
        <f>DATE(YEAR(I65)+VLOOKUP(K65,'GVC tro xuong'!$T$135:$U$153,2,0),MONTH(I65),DAY(I65))</f>
        <v>44013</v>
      </c>
      <c r="O65" s="131"/>
      <c r="P65" s="142"/>
      <c r="Q65" s="143"/>
      <c r="R65" s="222">
        <f t="shared" si="13"/>
        <v>1</v>
      </c>
      <c r="S65" s="222">
        <f t="shared" si="14"/>
        <v>36</v>
      </c>
      <c r="T65" s="227">
        <f t="shared" si="4"/>
        <v>0.33000000000000007</v>
      </c>
    </row>
    <row r="66" spans="1:20" s="225" customFormat="1" ht="16.5" customHeight="1">
      <c r="A66" s="131">
        <v>56</v>
      </c>
      <c r="B66" s="221" t="s">
        <v>110</v>
      </c>
      <c r="C66" s="173">
        <v>31148</v>
      </c>
      <c r="D66" s="220"/>
      <c r="E66" s="168" t="s">
        <v>10</v>
      </c>
      <c r="F66" s="169" t="s">
        <v>40</v>
      </c>
      <c r="G66" s="167">
        <v>4</v>
      </c>
      <c r="H66" s="132">
        <v>3.33</v>
      </c>
      <c r="I66" s="133">
        <v>42795</v>
      </c>
      <c r="J66" s="233"/>
      <c r="K66" s="139" t="str">
        <f t="shared" si="11"/>
        <v>V.07.01.03</v>
      </c>
      <c r="L66" s="131">
        <f t="shared" si="12"/>
        <v>5</v>
      </c>
      <c r="M66" s="140">
        <f>VLOOKUP(K66,'GVC tro xuong'!$B$135:$R$154,MATCH(L66,'GVC tro xuong'!$B$134:$R$134,0),0)</f>
        <v>3.66</v>
      </c>
      <c r="N66" s="141">
        <f>DATE(YEAR(I66)+VLOOKUP(K66,'GVC tro xuong'!$T$135:$U$153,2,0),MONTH(I66),DAY(I66))</f>
        <v>43891</v>
      </c>
      <c r="O66" s="131"/>
      <c r="P66" s="142"/>
      <c r="Q66" s="143"/>
      <c r="R66" s="222">
        <f t="shared" si="13"/>
        <v>1</v>
      </c>
      <c r="S66" s="222">
        <f t="shared" si="14"/>
        <v>36</v>
      </c>
      <c r="T66" s="227">
        <f t="shared" si="4"/>
        <v>0.33000000000000007</v>
      </c>
    </row>
    <row r="67" spans="1:20" s="225" customFormat="1" ht="16.5" customHeight="1">
      <c r="A67" s="131">
        <v>57</v>
      </c>
      <c r="B67" s="230" t="s">
        <v>117</v>
      </c>
      <c r="C67" s="173">
        <v>30820</v>
      </c>
      <c r="D67" s="220"/>
      <c r="E67" s="168" t="s">
        <v>10</v>
      </c>
      <c r="F67" s="169" t="s">
        <v>40</v>
      </c>
      <c r="G67" s="167">
        <v>3</v>
      </c>
      <c r="H67" s="132">
        <v>3</v>
      </c>
      <c r="I67" s="133">
        <v>43070</v>
      </c>
      <c r="J67" s="168"/>
      <c r="K67" s="139" t="str">
        <f t="shared" si="11"/>
        <v>V.07.01.03</v>
      </c>
      <c r="L67" s="131">
        <f t="shared" si="12"/>
        <v>4</v>
      </c>
      <c r="M67" s="140">
        <f>VLOOKUP(K67,'GVC tro xuong'!$B$135:$R$154,MATCH(L67,'GVC tro xuong'!$B$134:$R$134,0),0)</f>
        <v>3.33</v>
      </c>
      <c r="N67" s="141">
        <f>DATE(YEAR(I67)+VLOOKUP(K67,'GVC tro xuong'!$T$135:$U$153,2,0),MONTH(I67),DAY(I67))</f>
        <v>44166</v>
      </c>
      <c r="O67" s="131"/>
      <c r="P67" s="142"/>
      <c r="Q67" s="143" t="s">
        <v>56</v>
      </c>
      <c r="R67" s="222">
        <f t="shared" si="13"/>
        <v>1</v>
      </c>
      <c r="S67" s="222">
        <f t="shared" si="14"/>
        <v>36</v>
      </c>
      <c r="T67" s="227">
        <f t="shared" si="4"/>
        <v>0.33000000000000007</v>
      </c>
    </row>
    <row r="68" spans="1:20" s="225" customFormat="1" ht="16.5" customHeight="1">
      <c r="A68" s="131">
        <v>58</v>
      </c>
      <c r="B68" s="221" t="s">
        <v>118</v>
      </c>
      <c r="C68" s="173"/>
      <c r="D68" s="220">
        <v>30788</v>
      </c>
      <c r="E68" s="168" t="s">
        <v>10</v>
      </c>
      <c r="F68" s="169" t="s">
        <v>40</v>
      </c>
      <c r="G68" s="167">
        <v>3</v>
      </c>
      <c r="H68" s="132">
        <v>3</v>
      </c>
      <c r="I68" s="133">
        <v>42887</v>
      </c>
      <c r="J68" s="226"/>
      <c r="K68" s="139" t="str">
        <f t="shared" si="11"/>
        <v>V.07.01.03</v>
      </c>
      <c r="L68" s="131">
        <f t="shared" si="12"/>
        <v>4</v>
      </c>
      <c r="M68" s="140">
        <f>VLOOKUP(K68,'GVC tro xuong'!$B$135:$R$154,MATCH(L68,'GVC tro xuong'!$B$134:$R$134,0),0)</f>
        <v>3.33</v>
      </c>
      <c r="N68" s="141">
        <f>DATE(YEAR(I68)+VLOOKUP(K68,'GVC tro xuong'!$T$135:$U$153,2,0),MONTH(I68),DAY(I68))</f>
        <v>43983</v>
      </c>
      <c r="O68" s="131"/>
      <c r="P68" s="142"/>
      <c r="Q68" s="143"/>
      <c r="R68" s="222">
        <f t="shared" si="13"/>
        <v>1</v>
      </c>
      <c r="S68" s="222">
        <f t="shared" si="14"/>
        <v>36</v>
      </c>
      <c r="T68" s="227">
        <f t="shared" si="4"/>
        <v>0.33000000000000007</v>
      </c>
    </row>
    <row r="69" spans="1:20" s="225" customFormat="1" ht="16.5" customHeight="1">
      <c r="A69" s="131">
        <v>59</v>
      </c>
      <c r="B69" s="221" t="s">
        <v>119</v>
      </c>
      <c r="C69" s="173">
        <v>31506</v>
      </c>
      <c r="D69" s="220"/>
      <c r="E69" s="168" t="s">
        <v>10</v>
      </c>
      <c r="F69" s="169" t="s">
        <v>40</v>
      </c>
      <c r="G69" s="167">
        <v>3</v>
      </c>
      <c r="H69" s="132">
        <v>3</v>
      </c>
      <c r="I69" s="133">
        <v>42917</v>
      </c>
      <c r="J69" s="229"/>
      <c r="K69" s="139" t="str">
        <f t="shared" si="11"/>
        <v>V.07.01.03</v>
      </c>
      <c r="L69" s="131">
        <f t="shared" si="12"/>
        <v>4</v>
      </c>
      <c r="M69" s="140">
        <f>VLOOKUP(K69,'GVC tro xuong'!$B$135:$R$154,MATCH(L69,'GVC tro xuong'!$B$134:$R$134,0),0)</f>
        <v>3.33</v>
      </c>
      <c r="N69" s="141">
        <f>DATE(YEAR(I69)+VLOOKUP(K69,'GVC tro xuong'!$T$135:$U$153,2,0),MONTH(I69),DAY(I69))</f>
        <v>44013</v>
      </c>
      <c r="O69" s="131"/>
      <c r="P69" s="142"/>
      <c r="Q69" s="143"/>
      <c r="R69" s="222">
        <f t="shared" si="13"/>
        <v>1</v>
      </c>
      <c r="S69" s="222">
        <f t="shared" si="14"/>
        <v>36</v>
      </c>
      <c r="T69" s="227">
        <f t="shared" si="4"/>
        <v>0.33000000000000007</v>
      </c>
    </row>
    <row r="70" spans="1:23" s="237" customFormat="1" ht="16.5" customHeight="1">
      <c r="A70" s="131">
        <v>60</v>
      </c>
      <c r="B70" s="221" t="s">
        <v>120</v>
      </c>
      <c r="C70" s="173">
        <v>30959</v>
      </c>
      <c r="D70" s="220"/>
      <c r="E70" s="168" t="s">
        <v>10</v>
      </c>
      <c r="F70" s="169" t="s">
        <v>40</v>
      </c>
      <c r="G70" s="167">
        <v>3</v>
      </c>
      <c r="H70" s="132">
        <v>3</v>
      </c>
      <c r="I70" s="133">
        <v>42917</v>
      </c>
      <c r="J70" s="226"/>
      <c r="K70" s="139" t="str">
        <f t="shared" si="11"/>
        <v>V.07.01.03</v>
      </c>
      <c r="L70" s="131">
        <f t="shared" si="12"/>
        <v>4</v>
      </c>
      <c r="M70" s="140">
        <f>VLOOKUP(K70,'GVC tro xuong'!$B$135:$R$154,MATCH(L70,'GVC tro xuong'!$B$134:$R$134,0),0)</f>
        <v>3.33</v>
      </c>
      <c r="N70" s="141">
        <f>DATE(YEAR(I70)+VLOOKUP(K70,'GVC tro xuong'!$T$135:$U$153,2,0),MONTH(I70),DAY(I70))</f>
        <v>44013</v>
      </c>
      <c r="O70" s="131"/>
      <c r="P70" s="142"/>
      <c r="Q70" s="143"/>
      <c r="R70" s="222">
        <f t="shared" si="13"/>
        <v>1</v>
      </c>
      <c r="S70" s="222">
        <f t="shared" si="14"/>
        <v>36</v>
      </c>
      <c r="T70" s="227">
        <f t="shared" si="4"/>
        <v>0.33000000000000007</v>
      </c>
      <c r="U70" s="225"/>
      <c r="V70" s="225"/>
      <c r="W70" s="225"/>
    </row>
    <row r="71" spans="1:20" s="225" customFormat="1" ht="16.5" customHeight="1">
      <c r="A71" s="131">
        <v>61</v>
      </c>
      <c r="B71" s="221" t="s">
        <v>121</v>
      </c>
      <c r="C71" s="173">
        <v>31653</v>
      </c>
      <c r="D71" s="220"/>
      <c r="E71" s="168" t="s">
        <v>10</v>
      </c>
      <c r="F71" s="169" t="s">
        <v>40</v>
      </c>
      <c r="G71" s="167">
        <v>3</v>
      </c>
      <c r="H71" s="132">
        <v>3</v>
      </c>
      <c r="I71" s="133">
        <v>42887</v>
      </c>
      <c r="J71" s="226"/>
      <c r="K71" s="139" t="str">
        <f t="shared" si="11"/>
        <v>V.07.01.03</v>
      </c>
      <c r="L71" s="131">
        <f t="shared" si="12"/>
        <v>4</v>
      </c>
      <c r="M71" s="140">
        <f>VLOOKUP(K71,'GVC tro xuong'!$B$135:$R$154,MATCH(L71,'GVC tro xuong'!$B$134:$R$134,0),0)</f>
        <v>3.33</v>
      </c>
      <c r="N71" s="141">
        <f>DATE(YEAR(I71)+VLOOKUP(K71,'GVC tro xuong'!$T$135:$U$153,2,0),MONTH(I71),DAY(I71))</f>
        <v>43983</v>
      </c>
      <c r="O71" s="131"/>
      <c r="P71" s="142"/>
      <c r="Q71" s="143"/>
      <c r="R71" s="222">
        <f t="shared" si="13"/>
        <v>1</v>
      </c>
      <c r="S71" s="222">
        <f t="shared" si="14"/>
        <v>36</v>
      </c>
      <c r="T71" s="227">
        <f t="shared" si="4"/>
        <v>0.33000000000000007</v>
      </c>
    </row>
    <row r="72" spans="1:20" s="225" customFormat="1" ht="16.5" customHeight="1">
      <c r="A72" s="131">
        <v>62</v>
      </c>
      <c r="B72" s="221" t="s">
        <v>122</v>
      </c>
      <c r="C72" s="173"/>
      <c r="D72" s="220">
        <v>31184</v>
      </c>
      <c r="E72" s="168" t="s">
        <v>10</v>
      </c>
      <c r="F72" s="169" t="s">
        <v>40</v>
      </c>
      <c r="G72" s="167">
        <v>3</v>
      </c>
      <c r="H72" s="132">
        <v>3</v>
      </c>
      <c r="I72" s="133">
        <v>42736</v>
      </c>
      <c r="J72" s="226"/>
      <c r="K72" s="139" t="str">
        <f t="shared" si="11"/>
        <v>V.07.01.03</v>
      </c>
      <c r="L72" s="131">
        <f t="shared" si="12"/>
        <v>4</v>
      </c>
      <c r="M72" s="140">
        <f>VLOOKUP(K72,'GVC tro xuong'!$B$135:$R$154,MATCH(L72,'GVC tro xuong'!$B$134:$R$134,0),0)</f>
        <v>3.33</v>
      </c>
      <c r="N72" s="141">
        <f>DATE(YEAR(I72)+VLOOKUP(K72,'GVC tro xuong'!$T$135:$U$153,2,0),MONTH(I72),DAY(I72))</f>
        <v>43831</v>
      </c>
      <c r="O72" s="131"/>
      <c r="P72" s="142"/>
      <c r="Q72" s="143"/>
      <c r="R72" s="222">
        <f t="shared" si="13"/>
        <v>1</v>
      </c>
      <c r="S72" s="222">
        <f t="shared" si="14"/>
        <v>36</v>
      </c>
      <c r="T72" s="227">
        <f t="shared" si="4"/>
        <v>0.33000000000000007</v>
      </c>
    </row>
    <row r="73" spans="1:20" s="225" customFormat="1" ht="16.5" customHeight="1">
      <c r="A73" s="131">
        <v>63</v>
      </c>
      <c r="B73" s="221" t="s">
        <v>123</v>
      </c>
      <c r="C73" s="173"/>
      <c r="D73" s="220">
        <v>31954</v>
      </c>
      <c r="E73" s="168" t="s">
        <v>10</v>
      </c>
      <c r="F73" s="169" t="s">
        <v>40</v>
      </c>
      <c r="G73" s="167">
        <v>3</v>
      </c>
      <c r="H73" s="132">
        <v>3</v>
      </c>
      <c r="I73" s="133">
        <v>42887</v>
      </c>
      <c r="J73" s="226"/>
      <c r="K73" s="139" t="str">
        <f t="shared" si="11"/>
        <v>V.07.01.03</v>
      </c>
      <c r="L73" s="131">
        <f t="shared" si="12"/>
        <v>4</v>
      </c>
      <c r="M73" s="140">
        <f>VLOOKUP(K73,'GVC tro xuong'!$B$135:$R$154,MATCH(L73,'GVC tro xuong'!$B$134:$R$134,0),0)</f>
        <v>3.33</v>
      </c>
      <c r="N73" s="141">
        <f>DATE(YEAR(I73)+VLOOKUP(K73,'GVC tro xuong'!$T$135:$U$153,2,0),MONTH(I73),DAY(I73))</f>
        <v>43983</v>
      </c>
      <c r="O73" s="131"/>
      <c r="P73" s="142"/>
      <c r="Q73" s="143"/>
      <c r="R73" s="222">
        <f t="shared" si="13"/>
        <v>1</v>
      </c>
      <c r="S73" s="222">
        <f t="shared" si="14"/>
        <v>36</v>
      </c>
      <c r="T73" s="227">
        <f t="shared" si="4"/>
        <v>0.33000000000000007</v>
      </c>
    </row>
    <row r="74" spans="1:20" s="225" customFormat="1" ht="16.5" customHeight="1">
      <c r="A74" s="131">
        <v>64</v>
      </c>
      <c r="B74" s="221" t="s">
        <v>125</v>
      </c>
      <c r="C74" s="173"/>
      <c r="D74" s="220">
        <v>32759</v>
      </c>
      <c r="E74" s="168" t="s">
        <v>10</v>
      </c>
      <c r="F74" s="169" t="s">
        <v>40</v>
      </c>
      <c r="G74" s="167">
        <v>3</v>
      </c>
      <c r="H74" s="132">
        <v>3</v>
      </c>
      <c r="I74" s="133">
        <v>42979</v>
      </c>
      <c r="J74" s="226"/>
      <c r="K74" s="139" t="str">
        <f t="shared" si="11"/>
        <v>V.07.01.03</v>
      </c>
      <c r="L74" s="131">
        <f t="shared" si="12"/>
        <v>4</v>
      </c>
      <c r="M74" s="140">
        <f>VLOOKUP(K74,'GVC tro xuong'!$B$135:$R$154,MATCH(L74,'GVC tro xuong'!$B$134:$R$134,0),0)</f>
        <v>3.33</v>
      </c>
      <c r="N74" s="141">
        <f>DATE(YEAR(I74)+VLOOKUP(K74,'GVC tro xuong'!$T$135:$U$153,2,0),MONTH(I74),DAY(I74))</f>
        <v>44075</v>
      </c>
      <c r="O74" s="131"/>
      <c r="P74" s="142"/>
      <c r="Q74" s="143" t="s">
        <v>56</v>
      </c>
      <c r="R74" s="222">
        <f t="shared" si="13"/>
        <v>1</v>
      </c>
      <c r="S74" s="222">
        <f t="shared" si="14"/>
        <v>36</v>
      </c>
      <c r="T74" s="227">
        <f t="shared" si="4"/>
        <v>0.33000000000000007</v>
      </c>
    </row>
    <row r="75" spans="1:20" s="225" customFormat="1" ht="16.5" customHeight="1">
      <c r="A75" s="131">
        <v>65</v>
      </c>
      <c r="B75" s="221" t="s">
        <v>126</v>
      </c>
      <c r="C75" s="173"/>
      <c r="D75" s="220">
        <v>30252</v>
      </c>
      <c r="E75" s="168" t="s">
        <v>10</v>
      </c>
      <c r="F75" s="169" t="s">
        <v>40</v>
      </c>
      <c r="G75" s="167">
        <v>3</v>
      </c>
      <c r="H75" s="132">
        <v>3</v>
      </c>
      <c r="I75" s="133">
        <v>42736</v>
      </c>
      <c r="J75" s="226"/>
      <c r="K75" s="139" t="str">
        <f aca="true" t="shared" si="18" ref="K75:K84">F75</f>
        <v>V.07.01.03</v>
      </c>
      <c r="L75" s="131">
        <f aca="true" t="shared" si="19" ref="L75:L84">G75+1</f>
        <v>4</v>
      </c>
      <c r="M75" s="140">
        <f>VLOOKUP(K75,'GVC tro xuong'!$B$135:$R$154,MATCH(L75,'GVC tro xuong'!$B$134:$R$134,0),0)</f>
        <v>3.33</v>
      </c>
      <c r="N75" s="141">
        <f>DATE(YEAR(I75)+VLOOKUP(K75,'GVC tro xuong'!$T$135:$U$153,2,0),MONTH(I75),DAY(I75))</f>
        <v>43831</v>
      </c>
      <c r="O75" s="131"/>
      <c r="P75" s="142"/>
      <c r="Q75" s="143"/>
      <c r="R75" s="222">
        <f aca="true" t="shared" si="20" ref="R75:R109">COUNTIF($B$11:$B$109,B75)</f>
        <v>1</v>
      </c>
      <c r="S75" s="222">
        <f aca="true" t="shared" si="21" ref="S75:S85">DATEDIF(I75,N75,"m")</f>
        <v>36</v>
      </c>
      <c r="T75" s="227">
        <f t="shared" si="4"/>
        <v>0.33000000000000007</v>
      </c>
    </row>
    <row r="76" spans="1:20" s="225" customFormat="1" ht="16.5" customHeight="1">
      <c r="A76" s="131">
        <v>66</v>
      </c>
      <c r="B76" s="239" t="s">
        <v>127</v>
      </c>
      <c r="C76" s="173"/>
      <c r="D76" s="220">
        <v>32065</v>
      </c>
      <c r="E76" s="168" t="s">
        <v>10</v>
      </c>
      <c r="F76" s="169" t="s">
        <v>40</v>
      </c>
      <c r="G76" s="167">
        <v>3</v>
      </c>
      <c r="H76" s="132">
        <v>3</v>
      </c>
      <c r="I76" s="133">
        <v>42767</v>
      </c>
      <c r="J76" s="226"/>
      <c r="K76" s="139" t="str">
        <f t="shared" si="18"/>
        <v>V.07.01.03</v>
      </c>
      <c r="L76" s="131">
        <f t="shared" si="19"/>
        <v>4</v>
      </c>
      <c r="M76" s="140">
        <f>VLOOKUP(K76,'GVC tro xuong'!$B$135:$R$154,MATCH(L76,'GVC tro xuong'!$B$134:$R$134,0),0)</f>
        <v>3.33</v>
      </c>
      <c r="N76" s="141">
        <f>DATE(YEAR(I76)+VLOOKUP(K76,'GVC tro xuong'!$T$135:$U$153,2,0),MONTH(I76),DAY(I76))</f>
        <v>43862</v>
      </c>
      <c r="O76" s="131"/>
      <c r="P76" s="142"/>
      <c r="Q76" s="143" t="s">
        <v>56</v>
      </c>
      <c r="R76" s="222">
        <f t="shared" si="20"/>
        <v>1</v>
      </c>
      <c r="S76" s="222">
        <f t="shared" si="21"/>
        <v>36</v>
      </c>
      <c r="T76" s="227">
        <f aca="true" t="shared" si="22" ref="T76:T100">M76-H76</f>
        <v>0.33000000000000007</v>
      </c>
    </row>
    <row r="77" spans="1:20" s="225" customFormat="1" ht="16.5" customHeight="1">
      <c r="A77" s="131">
        <v>67</v>
      </c>
      <c r="B77" s="221" t="s">
        <v>124</v>
      </c>
      <c r="C77" s="173"/>
      <c r="D77" s="220">
        <v>31674</v>
      </c>
      <c r="E77" s="168" t="str">
        <f>VLOOKUP(B77,'[1]Toan truong'!C$11:Z$450,15,0)</f>
        <v>Th.S</v>
      </c>
      <c r="F77" s="169" t="s">
        <v>40</v>
      </c>
      <c r="G77" s="167">
        <v>3</v>
      </c>
      <c r="H77" s="132">
        <v>3</v>
      </c>
      <c r="I77" s="133">
        <v>42736</v>
      </c>
      <c r="J77" s="233"/>
      <c r="K77" s="139" t="str">
        <f t="shared" si="18"/>
        <v>V.07.01.03</v>
      </c>
      <c r="L77" s="131">
        <f t="shared" si="19"/>
        <v>4</v>
      </c>
      <c r="M77" s="140">
        <f>VLOOKUP(K77,'GVC tro xuong'!$B$135:$R$154,MATCH(L77,'GVC tro xuong'!$B$134:$R$134,0),0)</f>
        <v>3.33</v>
      </c>
      <c r="N77" s="141">
        <f>DATE(YEAR(I77)+VLOOKUP(K77,'GVC tro xuong'!$T$135:$U$153,2,0),MONTH(I77),DAY(I77))</f>
        <v>43831</v>
      </c>
      <c r="O77" s="131"/>
      <c r="P77" s="142"/>
      <c r="Q77" s="143"/>
      <c r="R77" s="222">
        <f t="shared" si="20"/>
        <v>1</v>
      </c>
      <c r="S77" s="222">
        <f t="shared" si="21"/>
        <v>36</v>
      </c>
      <c r="T77" s="227">
        <f t="shared" si="22"/>
        <v>0.33000000000000007</v>
      </c>
    </row>
    <row r="78" spans="1:20" s="225" customFormat="1" ht="16.5" customHeight="1">
      <c r="A78" s="131">
        <v>68</v>
      </c>
      <c r="B78" s="240" t="s">
        <v>129</v>
      </c>
      <c r="C78" s="241">
        <v>33191</v>
      </c>
      <c r="D78" s="241"/>
      <c r="E78" s="168" t="s">
        <v>10</v>
      </c>
      <c r="F78" s="169" t="s">
        <v>40</v>
      </c>
      <c r="G78" s="219">
        <v>2</v>
      </c>
      <c r="H78" s="232">
        <v>2.67</v>
      </c>
      <c r="I78" s="242">
        <v>42887</v>
      </c>
      <c r="J78" s="233"/>
      <c r="K78" s="139" t="str">
        <f t="shared" si="18"/>
        <v>V.07.01.03</v>
      </c>
      <c r="L78" s="131">
        <f t="shared" si="19"/>
        <v>3</v>
      </c>
      <c r="M78" s="140">
        <f>VLOOKUP(K78,'GVC tro xuong'!$B$135:$R$154,MATCH(L78,'GVC tro xuong'!$B$134:$R$134,0),0)</f>
        <v>3</v>
      </c>
      <c r="N78" s="141">
        <f>DATE(YEAR(I78)+VLOOKUP(K78,'GVC tro xuong'!$T$135:$U$153,2,0),MONTH(I78),DAY(I78))</f>
        <v>43983</v>
      </c>
      <c r="O78" s="131"/>
      <c r="P78" s="142"/>
      <c r="Q78" s="143"/>
      <c r="R78" s="222">
        <f t="shared" si="20"/>
        <v>1</v>
      </c>
      <c r="S78" s="222">
        <f t="shared" si="21"/>
        <v>36</v>
      </c>
      <c r="T78" s="227">
        <f t="shared" si="22"/>
        <v>0.33000000000000007</v>
      </c>
    </row>
    <row r="79" spans="1:20" s="225" customFormat="1" ht="16.5" customHeight="1">
      <c r="A79" s="131">
        <v>69</v>
      </c>
      <c r="B79" s="230" t="s">
        <v>130</v>
      </c>
      <c r="C79" s="231"/>
      <c r="D79" s="220">
        <v>31926</v>
      </c>
      <c r="E79" s="168" t="s">
        <v>10</v>
      </c>
      <c r="F79" s="169" t="s">
        <v>40</v>
      </c>
      <c r="G79" s="219">
        <v>2</v>
      </c>
      <c r="H79" s="232">
        <v>2.67</v>
      </c>
      <c r="I79" s="243">
        <v>42767</v>
      </c>
      <c r="J79" s="229"/>
      <c r="K79" s="139" t="str">
        <f t="shared" si="18"/>
        <v>V.07.01.03</v>
      </c>
      <c r="L79" s="131">
        <f t="shared" si="19"/>
        <v>3</v>
      </c>
      <c r="M79" s="140">
        <f>VLOOKUP(K79,'GVC tro xuong'!$B$135:$R$154,MATCH(L79,'GVC tro xuong'!$B$134:$R$134,0),0)</f>
        <v>3</v>
      </c>
      <c r="N79" s="141">
        <f>DATE(YEAR(I79)+VLOOKUP(K79,'GVC tro xuong'!$T$135:$U$153,2,0),MONTH(I79),DAY(I79))</f>
        <v>43862</v>
      </c>
      <c r="O79" s="131"/>
      <c r="P79" s="142"/>
      <c r="Q79" s="143"/>
      <c r="R79" s="222">
        <f t="shared" si="20"/>
        <v>1</v>
      </c>
      <c r="S79" s="222">
        <f t="shared" si="21"/>
        <v>36</v>
      </c>
      <c r="T79" s="227">
        <f t="shared" si="22"/>
        <v>0.33000000000000007</v>
      </c>
    </row>
    <row r="80" spans="1:20" s="225" customFormat="1" ht="16.5" customHeight="1">
      <c r="A80" s="131">
        <v>70</v>
      </c>
      <c r="B80" s="221" t="s">
        <v>134</v>
      </c>
      <c r="C80" s="173"/>
      <c r="D80" s="236">
        <v>33195</v>
      </c>
      <c r="E80" s="168" t="s">
        <v>10</v>
      </c>
      <c r="F80" s="169" t="s">
        <v>40</v>
      </c>
      <c r="G80" s="219">
        <v>2</v>
      </c>
      <c r="H80" s="232">
        <v>2.67</v>
      </c>
      <c r="I80" s="243">
        <v>42767</v>
      </c>
      <c r="J80" s="226"/>
      <c r="K80" s="139" t="str">
        <f t="shared" si="18"/>
        <v>V.07.01.03</v>
      </c>
      <c r="L80" s="131">
        <f t="shared" si="19"/>
        <v>3</v>
      </c>
      <c r="M80" s="140">
        <f>VLOOKUP(K80,'GVC tro xuong'!$B$135:$R$154,MATCH(L80,'GVC tro xuong'!$B$134:$R$134,0),0)</f>
        <v>3</v>
      </c>
      <c r="N80" s="141">
        <f>DATE(YEAR(I80)+VLOOKUP(K80,'GVC tro xuong'!$T$135:$U$153,2,0),MONTH(I80),DAY(I80))</f>
        <v>43862</v>
      </c>
      <c r="O80" s="131"/>
      <c r="P80" s="142"/>
      <c r="Q80" s="143"/>
      <c r="R80" s="222">
        <f t="shared" si="20"/>
        <v>1</v>
      </c>
      <c r="S80" s="222">
        <f t="shared" si="21"/>
        <v>36</v>
      </c>
      <c r="T80" s="227">
        <f t="shared" si="22"/>
        <v>0.33000000000000007</v>
      </c>
    </row>
    <row r="81" spans="1:20" s="225" customFormat="1" ht="16.5" customHeight="1">
      <c r="A81" s="131">
        <v>71</v>
      </c>
      <c r="B81" s="244" t="s">
        <v>128</v>
      </c>
      <c r="C81" s="236">
        <v>33095</v>
      </c>
      <c r="D81" s="242"/>
      <c r="E81" s="168" t="s">
        <v>10</v>
      </c>
      <c r="F81" s="245" t="s">
        <v>40</v>
      </c>
      <c r="G81" s="219">
        <v>2</v>
      </c>
      <c r="H81" s="232">
        <v>2.67</v>
      </c>
      <c r="I81" s="242">
        <v>42826</v>
      </c>
      <c r="J81" s="233"/>
      <c r="K81" s="139" t="str">
        <f t="shared" si="18"/>
        <v>V.07.01.03</v>
      </c>
      <c r="L81" s="131">
        <f t="shared" si="19"/>
        <v>3</v>
      </c>
      <c r="M81" s="140">
        <f>VLOOKUP(K81,'GVC tro xuong'!$B$135:$R$154,MATCH(L81,'GVC tro xuong'!$B$134:$R$134,0),0)</f>
        <v>3</v>
      </c>
      <c r="N81" s="141">
        <f>DATE(YEAR(I81)+VLOOKUP(K81,'GVC tro xuong'!$T$135:$U$153,2,0),MONTH(I81),DAY(I81))</f>
        <v>43922</v>
      </c>
      <c r="O81" s="131"/>
      <c r="P81" s="142"/>
      <c r="Q81" s="143"/>
      <c r="R81" s="222">
        <f t="shared" si="20"/>
        <v>1</v>
      </c>
      <c r="S81" s="222">
        <f t="shared" si="21"/>
        <v>36</v>
      </c>
      <c r="T81" s="227">
        <f t="shared" si="22"/>
        <v>0.33000000000000007</v>
      </c>
    </row>
    <row r="82" spans="1:20" s="225" customFormat="1" ht="16.5" customHeight="1">
      <c r="A82" s="131">
        <v>72</v>
      </c>
      <c r="B82" s="230" t="s">
        <v>132</v>
      </c>
      <c r="C82" s="231"/>
      <c r="D82" s="246">
        <v>32044</v>
      </c>
      <c r="E82" s="168" t="s">
        <v>10</v>
      </c>
      <c r="F82" s="169" t="s">
        <v>40</v>
      </c>
      <c r="G82" s="219">
        <v>2</v>
      </c>
      <c r="H82" s="232">
        <v>2.67</v>
      </c>
      <c r="I82" s="242">
        <v>42826</v>
      </c>
      <c r="J82" s="229"/>
      <c r="K82" s="139" t="str">
        <f t="shared" si="18"/>
        <v>V.07.01.03</v>
      </c>
      <c r="L82" s="131">
        <f t="shared" si="19"/>
        <v>3</v>
      </c>
      <c r="M82" s="140">
        <f>VLOOKUP(K82,'GVC tro xuong'!$B$135:$R$154,MATCH(L82,'GVC tro xuong'!$B$134:$R$134,0),0)</f>
        <v>3</v>
      </c>
      <c r="N82" s="141">
        <f>DATE(YEAR(I82)+VLOOKUP(K82,'GVC tro xuong'!$T$135:$U$153,2,0),MONTH(I82),DAY(I82))</f>
        <v>43922</v>
      </c>
      <c r="O82" s="131"/>
      <c r="P82" s="142"/>
      <c r="Q82" s="143" t="s">
        <v>56</v>
      </c>
      <c r="R82" s="222">
        <f t="shared" si="20"/>
        <v>1</v>
      </c>
      <c r="S82" s="222">
        <f t="shared" si="21"/>
        <v>36</v>
      </c>
      <c r="T82" s="227">
        <f t="shared" si="22"/>
        <v>0.33000000000000007</v>
      </c>
    </row>
    <row r="83" spans="1:20" s="225" customFormat="1" ht="16.5" customHeight="1">
      <c r="A83" s="131">
        <v>73</v>
      </c>
      <c r="B83" s="244" t="s">
        <v>133</v>
      </c>
      <c r="C83" s="236"/>
      <c r="D83" s="242">
        <v>33260</v>
      </c>
      <c r="E83" s="168" t="s">
        <v>10</v>
      </c>
      <c r="F83" s="169" t="s">
        <v>40</v>
      </c>
      <c r="G83" s="219">
        <v>2</v>
      </c>
      <c r="H83" s="232">
        <v>2.67</v>
      </c>
      <c r="I83" s="242">
        <v>42856</v>
      </c>
      <c r="J83" s="233"/>
      <c r="K83" s="139" t="str">
        <f t="shared" si="18"/>
        <v>V.07.01.03</v>
      </c>
      <c r="L83" s="131">
        <f t="shared" si="19"/>
        <v>3</v>
      </c>
      <c r="M83" s="140">
        <f>VLOOKUP(K83,'GVC tro xuong'!$B$135:$R$154,MATCH(L83,'GVC tro xuong'!$B$134:$R$134,0),0)</f>
        <v>3</v>
      </c>
      <c r="N83" s="141">
        <f>DATE(YEAR(I83)+VLOOKUP(K83,'GVC tro xuong'!$T$135:$U$153,2,0),MONTH(I83),DAY(I83))</f>
        <v>43952</v>
      </c>
      <c r="O83" s="131"/>
      <c r="P83" s="142"/>
      <c r="Q83" s="143" t="s">
        <v>56</v>
      </c>
      <c r="R83" s="222">
        <f t="shared" si="20"/>
        <v>1</v>
      </c>
      <c r="S83" s="222">
        <f t="shared" si="21"/>
        <v>36</v>
      </c>
      <c r="T83" s="227">
        <f t="shared" si="22"/>
        <v>0.33000000000000007</v>
      </c>
    </row>
    <row r="84" spans="1:20" s="225" customFormat="1" ht="16.5" customHeight="1">
      <c r="A84" s="131">
        <v>74</v>
      </c>
      <c r="B84" s="244" t="s">
        <v>131</v>
      </c>
      <c r="C84" s="236"/>
      <c r="D84" s="242">
        <v>29958</v>
      </c>
      <c r="E84" s="168" t="s">
        <v>10</v>
      </c>
      <c r="F84" s="169" t="s">
        <v>40</v>
      </c>
      <c r="G84" s="219">
        <v>2</v>
      </c>
      <c r="H84" s="232">
        <v>2.67</v>
      </c>
      <c r="I84" s="242">
        <v>42856</v>
      </c>
      <c r="J84" s="233"/>
      <c r="K84" s="139" t="str">
        <f t="shared" si="18"/>
        <v>V.07.01.03</v>
      </c>
      <c r="L84" s="131">
        <f t="shared" si="19"/>
        <v>3</v>
      </c>
      <c r="M84" s="140">
        <f>VLOOKUP(K84,'GVC tro xuong'!$B$135:$R$154,MATCH(L84,'GVC tro xuong'!$B$134:$R$134,0),0)</f>
        <v>3</v>
      </c>
      <c r="N84" s="141">
        <f>DATE(YEAR(I84)+VLOOKUP(K84,'GVC tro xuong'!$T$135:$U$153,2,0),MONTH(I84),DAY(I84))</f>
        <v>43952</v>
      </c>
      <c r="O84" s="131"/>
      <c r="P84" s="142"/>
      <c r="Q84" s="143" t="s">
        <v>56</v>
      </c>
      <c r="R84" s="222">
        <f t="shared" si="20"/>
        <v>1</v>
      </c>
      <c r="S84" s="222">
        <f t="shared" si="21"/>
        <v>36</v>
      </c>
      <c r="T84" s="227">
        <f t="shared" si="22"/>
        <v>0.33000000000000007</v>
      </c>
    </row>
    <row r="85" spans="1:20" s="225" customFormat="1" ht="16.5" customHeight="1">
      <c r="A85" s="134" t="s">
        <v>14</v>
      </c>
      <c r="B85" s="135" t="s">
        <v>1</v>
      </c>
      <c r="C85" s="127"/>
      <c r="D85" s="126"/>
      <c r="E85" s="120"/>
      <c r="F85" s="146"/>
      <c r="G85" s="136"/>
      <c r="H85" s="124"/>
      <c r="I85" s="147"/>
      <c r="J85" s="136"/>
      <c r="K85" s="148"/>
      <c r="L85" s="136"/>
      <c r="M85" s="149"/>
      <c r="N85" s="137"/>
      <c r="O85" s="136"/>
      <c r="P85" s="150"/>
      <c r="Q85" s="143"/>
      <c r="R85" s="222">
        <f t="shared" si="20"/>
        <v>1</v>
      </c>
      <c r="S85" s="222">
        <f t="shared" si="21"/>
        <v>0</v>
      </c>
      <c r="T85" s="227">
        <f t="shared" si="22"/>
        <v>0</v>
      </c>
    </row>
    <row r="86" spans="1:23" s="237" customFormat="1" ht="16.5" customHeight="1">
      <c r="A86" s="131">
        <v>1</v>
      </c>
      <c r="B86" s="221" t="s">
        <v>63</v>
      </c>
      <c r="C86" s="173">
        <v>23723</v>
      </c>
      <c r="D86" s="220"/>
      <c r="E86" s="168" t="s">
        <v>10</v>
      </c>
      <c r="F86" s="169">
        <v>13095</v>
      </c>
      <c r="G86" s="167">
        <v>5</v>
      </c>
      <c r="H86" s="132">
        <v>3.66</v>
      </c>
      <c r="I86" s="133">
        <v>43040</v>
      </c>
      <c r="J86" s="127"/>
      <c r="K86" s="139">
        <f aca="true" t="shared" si="23" ref="K86:K97">F86</f>
        <v>13095</v>
      </c>
      <c r="L86" s="131">
        <f aca="true" t="shared" si="24" ref="L86:L97">G86+1</f>
        <v>6</v>
      </c>
      <c r="M86" s="140">
        <f aca="true" t="shared" si="25" ref="M86:M97">VLOOKUP(K86,$B$135:$R$154,MATCH(L86,$B$134:$R$134,0),0)</f>
        <v>3.99</v>
      </c>
      <c r="N86" s="141">
        <f>DATE(YEAR(I86)+VLOOKUP(K86,$T$135:$U$153,2,0),MONTH(I86)-6,DAY(I86))</f>
        <v>43952</v>
      </c>
      <c r="O86" s="131"/>
      <c r="P86" s="142" t="e">
        <f>IF(MONTH(N86)&lt;7,((7-MONTH(N86))*(M86-#REF!))*1390+6*(M86-#REF!)*1490,(13-MONTH(N86))*(M86-#REF!)*1490)</f>
        <v>#REF!</v>
      </c>
      <c r="Q86" s="120" t="s">
        <v>54</v>
      </c>
      <c r="R86" s="222">
        <f t="shared" si="20"/>
        <v>1</v>
      </c>
      <c r="S86" s="222">
        <f aca="true" t="shared" si="26" ref="S86:S97">DATEDIF(I86,N86,"m")</f>
        <v>30</v>
      </c>
      <c r="T86" s="227">
        <f aca="true" t="shared" si="27" ref="T86:T91">M86-H86</f>
        <v>0.33000000000000007</v>
      </c>
      <c r="U86" s="225"/>
      <c r="V86" s="225"/>
      <c r="W86" s="225"/>
    </row>
    <row r="87" spans="1:23" s="237" customFormat="1" ht="16.5" customHeight="1">
      <c r="A87" s="131">
        <v>2</v>
      </c>
      <c r="B87" s="221" t="s">
        <v>158</v>
      </c>
      <c r="C87" s="219"/>
      <c r="D87" s="218" t="s">
        <v>159</v>
      </c>
      <c r="E87" s="168" t="str">
        <f>VLOOKUP(B87,'[1]Toan truong'!C$11:Z$450,15,0)</f>
        <v>TS</v>
      </c>
      <c r="F87" s="169" t="s">
        <v>39</v>
      </c>
      <c r="G87" s="167">
        <v>1</v>
      </c>
      <c r="H87" s="132">
        <v>4.4</v>
      </c>
      <c r="I87" s="133">
        <v>43191</v>
      </c>
      <c r="J87" s="127"/>
      <c r="K87" s="139" t="str">
        <f t="shared" si="23"/>
        <v>V.07.01.02</v>
      </c>
      <c r="L87" s="131">
        <f t="shared" si="24"/>
        <v>2</v>
      </c>
      <c r="M87" s="140">
        <f t="shared" si="25"/>
        <v>4.74</v>
      </c>
      <c r="N87" s="141">
        <f>DATE(YEAR(I87)-1+VLOOKUP(K87,$T$135:$U$153,2,0),MONTH(I87),DAY(I87))</f>
        <v>43922</v>
      </c>
      <c r="O87" s="131"/>
      <c r="P87" s="142">
        <f>IF(MONTH(N87)&lt;7,((7-MONTH(N87))*(M87-H87))*1390+6*(M87-H87)*1490,(13-MONTH(N87))*(M87-H87)*1490)</f>
        <v>4457.399999999998</v>
      </c>
      <c r="Q87" s="120" t="s">
        <v>160</v>
      </c>
      <c r="R87" s="222">
        <f t="shared" si="20"/>
        <v>1</v>
      </c>
      <c r="S87" s="222">
        <f t="shared" si="26"/>
        <v>24</v>
      </c>
      <c r="T87" s="227">
        <f t="shared" si="27"/>
        <v>0.33999999999999986</v>
      </c>
      <c r="U87" s="225"/>
      <c r="V87" s="225"/>
      <c r="W87" s="225"/>
    </row>
    <row r="88" spans="1:20" s="225" customFormat="1" ht="16.5" customHeight="1">
      <c r="A88" s="131">
        <v>3</v>
      </c>
      <c r="B88" s="230" t="s">
        <v>161</v>
      </c>
      <c r="C88" s="231" t="s">
        <v>162</v>
      </c>
      <c r="D88" s="220"/>
      <c r="E88" s="168" t="str">
        <f>VLOOKUP(B88,'[1]Toan truong'!C$11:Z$450,15,0)</f>
        <v>TS</v>
      </c>
      <c r="F88" s="169" t="s">
        <v>39</v>
      </c>
      <c r="G88" s="219">
        <v>1</v>
      </c>
      <c r="H88" s="232">
        <v>4.4</v>
      </c>
      <c r="I88" s="247">
        <v>43191</v>
      </c>
      <c r="J88" s="127"/>
      <c r="K88" s="139" t="str">
        <f t="shared" si="23"/>
        <v>V.07.01.02</v>
      </c>
      <c r="L88" s="131">
        <f t="shared" si="24"/>
        <v>2</v>
      </c>
      <c r="M88" s="140">
        <f t="shared" si="25"/>
        <v>4.74</v>
      </c>
      <c r="N88" s="141">
        <f>DATE(YEAR(I88)+VLOOKUP(K88,$T$135:$U$153,2,0),MONTH(I88)-6,DAY(I88))</f>
        <v>44105</v>
      </c>
      <c r="O88" s="131"/>
      <c r="P88" s="142">
        <f>IF(MONTH(N88)&lt;7,((7-MONTH(N88))*(M88-H88))*1390+6*(M88-H88)*1490,(13-MONTH(N88))*(M88-H88)*1490)</f>
        <v>1519.7999999999993</v>
      </c>
      <c r="Q88" s="120" t="s">
        <v>163</v>
      </c>
      <c r="R88" s="222">
        <f t="shared" si="20"/>
        <v>1</v>
      </c>
      <c r="S88" s="222">
        <f t="shared" si="26"/>
        <v>30</v>
      </c>
      <c r="T88" s="227">
        <f t="shared" si="27"/>
        <v>0.33999999999999986</v>
      </c>
    </row>
    <row r="89" spans="1:20" s="225" customFormat="1" ht="16.5" customHeight="1">
      <c r="A89" s="131">
        <v>4</v>
      </c>
      <c r="B89" s="221" t="s">
        <v>165</v>
      </c>
      <c r="C89" s="173">
        <v>29312</v>
      </c>
      <c r="D89" s="218"/>
      <c r="E89" s="168" t="str">
        <f>VLOOKUP(B89,'[1]Toan truong'!C$11:Z$450,15,0)</f>
        <v>TS</v>
      </c>
      <c r="F89" s="169" t="s">
        <v>39</v>
      </c>
      <c r="G89" s="167">
        <v>1</v>
      </c>
      <c r="H89" s="132">
        <v>4.4</v>
      </c>
      <c r="I89" s="133">
        <v>43191</v>
      </c>
      <c r="J89" s="127"/>
      <c r="K89" s="139" t="str">
        <f t="shared" si="23"/>
        <v>V.07.01.02</v>
      </c>
      <c r="L89" s="131">
        <f t="shared" si="24"/>
        <v>2</v>
      </c>
      <c r="M89" s="140">
        <f t="shared" si="25"/>
        <v>4.74</v>
      </c>
      <c r="N89" s="141">
        <f aca="true" t="shared" si="28" ref="N89:N97">DATE(YEAR(I89)-1+VLOOKUP(K89,$T$135:$U$153,2,0),MONTH(I89),DAY(I89))</f>
        <v>43922</v>
      </c>
      <c r="O89" s="131"/>
      <c r="P89" s="142"/>
      <c r="Q89" s="120" t="s">
        <v>160</v>
      </c>
      <c r="R89" s="222">
        <f t="shared" si="20"/>
        <v>1</v>
      </c>
      <c r="S89" s="222">
        <f t="shared" si="26"/>
        <v>24</v>
      </c>
      <c r="T89" s="227">
        <f t="shared" si="27"/>
        <v>0.33999999999999986</v>
      </c>
    </row>
    <row r="90" spans="1:20" s="225" customFormat="1" ht="16.5" customHeight="1">
      <c r="A90" s="131">
        <v>5</v>
      </c>
      <c r="B90" s="221" t="s">
        <v>170</v>
      </c>
      <c r="C90" s="219"/>
      <c r="D90" s="218" t="s">
        <v>49</v>
      </c>
      <c r="E90" s="168" t="str">
        <f>VLOOKUP(B90,'[1]Toan truong'!C$11:Z$450,15,0)</f>
        <v>TS</v>
      </c>
      <c r="F90" s="169" t="s">
        <v>39</v>
      </c>
      <c r="G90" s="167">
        <v>1</v>
      </c>
      <c r="H90" s="132">
        <v>4.4</v>
      </c>
      <c r="I90" s="133">
        <v>43191</v>
      </c>
      <c r="J90" s="127"/>
      <c r="K90" s="139" t="str">
        <f t="shared" si="23"/>
        <v>V.07.01.02</v>
      </c>
      <c r="L90" s="131">
        <f t="shared" si="24"/>
        <v>2</v>
      </c>
      <c r="M90" s="140">
        <f t="shared" si="25"/>
        <v>4.74</v>
      </c>
      <c r="N90" s="141">
        <f t="shared" si="28"/>
        <v>43922</v>
      </c>
      <c r="O90" s="131"/>
      <c r="P90" s="142">
        <f>IF(MONTH(N90)&lt;7,((7-MONTH(N90))*(M90-H90))*1390+6*(M90-H90)*1490,(13-MONTH(N90))*(M90-H90)*1490)</f>
        <v>4457.399999999998</v>
      </c>
      <c r="Q90" s="120" t="s">
        <v>160</v>
      </c>
      <c r="R90" s="222">
        <f t="shared" si="20"/>
        <v>1</v>
      </c>
      <c r="S90" s="222">
        <f t="shared" si="26"/>
        <v>24</v>
      </c>
      <c r="T90" s="227">
        <f t="shared" si="27"/>
        <v>0.33999999999999986</v>
      </c>
    </row>
    <row r="91" spans="1:20" s="225" customFormat="1" ht="16.5" customHeight="1">
      <c r="A91" s="131">
        <v>6</v>
      </c>
      <c r="B91" s="230" t="s">
        <v>195</v>
      </c>
      <c r="C91" s="231"/>
      <c r="D91" s="220" t="s">
        <v>196</v>
      </c>
      <c r="E91" s="168" t="str">
        <f>VLOOKUP(B91,'[1]Toan truong'!C$11:Z$450,15,0)</f>
        <v>TS</v>
      </c>
      <c r="F91" s="169" t="s">
        <v>39</v>
      </c>
      <c r="G91" s="219">
        <v>1</v>
      </c>
      <c r="H91" s="232">
        <v>4.4</v>
      </c>
      <c r="I91" s="247">
        <v>43191</v>
      </c>
      <c r="J91" s="248"/>
      <c r="K91" s="139" t="str">
        <f t="shared" si="23"/>
        <v>V.07.01.02</v>
      </c>
      <c r="L91" s="131">
        <f t="shared" si="24"/>
        <v>2</v>
      </c>
      <c r="M91" s="140">
        <f t="shared" si="25"/>
        <v>4.74</v>
      </c>
      <c r="N91" s="141">
        <f t="shared" si="28"/>
        <v>43922</v>
      </c>
      <c r="O91" s="131"/>
      <c r="P91" s="142"/>
      <c r="Q91" s="120" t="s">
        <v>160</v>
      </c>
      <c r="R91" s="222">
        <f t="shared" si="20"/>
        <v>1</v>
      </c>
      <c r="S91" s="222">
        <f t="shared" si="26"/>
        <v>24</v>
      </c>
      <c r="T91" s="227">
        <f t="shared" si="27"/>
        <v>0.33999999999999986</v>
      </c>
    </row>
    <row r="92" spans="1:20" s="225" customFormat="1" ht="16.5" customHeight="1">
      <c r="A92" s="131">
        <v>7</v>
      </c>
      <c r="B92" s="230" t="s">
        <v>209</v>
      </c>
      <c r="C92" s="231">
        <v>26512</v>
      </c>
      <c r="D92" s="220"/>
      <c r="E92" s="168" t="s">
        <v>55</v>
      </c>
      <c r="F92" s="169" t="s">
        <v>39</v>
      </c>
      <c r="G92" s="219">
        <v>1</v>
      </c>
      <c r="H92" s="232">
        <v>4.4</v>
      </c>
      <c r="I92" s="247">
        <v>43313</v>
      </c>
      <c r="J92" s="248"/>
      <c r="K92" s="139" t="str">
        <f t="shared" si="23"/>
        <v>V.07.01.02</v>
      </c>
      <c r="L92" s="131">
        <f t="shared" si="24"/>
        <v>2</v>
      </c>
      <c r="M92" s="140">
        <f t="shared" si="25"/>
        <v>4.74</v>
      </c>
      <c r="N92" s="141">
        <f t="shared" si="28"/>
        <v>44044</v>
      </c>
      <c r="O92" s="131"/>
      <c r="P92" s="142"/>
      <c r="Q92" s="120" t="s">
        <v>210</v>
      </c>
      <c r="R92" s="222">
        <f t="shared" si="20"/>
        <v>1</v>
      </c>
      <c r="S92" s="222">
        <f t="shared" si="26"/>
        <v>24</v>
      </c>
      <c r="T92" s="227"/>
    </row>
    <row r="93" spans="1:20" s="225" customFormat="1" ht="16.5" customHeight="1">
      <c r="A93" s="131">
        <v>8</v>
      </c>
      <c r="B93" s="221" t="s">
        <v>207</v>
      </c>
      <c r="C93" s="218" t="s">
        <v>208</v>
      </c>
      <c r="D93" s="220"/>
      <c r="E93" s="168" t="str">
        <f>VLOOKUP(B93,'[1]Toan truong'!C$11:Z$450,15,0)</f>
        <v>TS</v>
      </c>
      <c r="F93" s="169" t="s">
        <v>39</v>
      </c>
      <c r="G93" s="167">
        <v>1</v>
      </c>
      <c r="H93" s="232">
        <v>4.4</v>
      </c>
      <c r="I93" s="133">
        <v>43282</v>
      </c>
      <c r="J93" s="248"/>
      <c r="K93" s="139" t="str">
        <f t="shared" si="23"/>
        <v>V.07.01.02</v>
      </c>
      <c r="L93" s="131">
        <f t="shared" si="24"/>
        <v>2</v>
      </c>
      <c r="M93" s="140">
        <f t="shared" si="25"/>
        <v>4.74</v>
      </c>
      <c r="N93" s="141">
        <f t="shared" si="28"/>
        <v>44013</v>
      </c>
      <c r="O93" s="131"/>
      <c r="P93" s="142"/>
      <c r="Q93" s="120" t="s">
        <v>173</v>
      </c>
      <c r="R93" s="222">
        <f t="shared" si="20"/>
        <v>1</v>
      </c>
      <c r="S93" s="222">
        <f t="shared" si="26"/>
        <v>24</v>
      </c>
      <c r="T93" s="227">
        <f>M93-H93</f>
        <v>0.33999999999999986</v>
      </c>
    </row>
    <row r="94" spans="1:20" s="225" customFormat="1" ht="16.5" customHeight="1">
      <c r="A94" s="131">
        <v>9</v>
      </c>
      <c r="B94" s="234" t="s">
        <v>171</v>
      </c>
      <c r="C94" s="219"/>
      <c r="D94" s="219" t="s">
        <v>172</v>
      </c>
      <c r="E94" s="168" t="str">
        <f>VLOOKUP(B94,'[1]Toan truong'!C$11:Z$450,15,0)</f>
        <v>Th.S</v>
      </c>
      <c r="F94" s="169" t="s">
        <v>40</v>
      </c>
      <c r="G94" s="167">
        <v>6</v>
      </c>
      <c r="H94" s="132">
        <v>3.99</v>
      </c>
      <c r="I94" s="133">
        <v>43101</v>
      </c>
      <c r="J94" s="127"/>
      <c r="K94" s="139" t="str">
        <f t="shared" si="23"/>
        <v>V.07.01.03</v>
      </c>
      <c r="L94" s="131">
        <f t="shared" si="24"/>
        <v>7</v>
      </c>
      <c r="M94" s="140">
        <f t="shared" si="25"/>
        <v>4.32</v>
      </c>
      <c r="N94" s="141">
        <f t="shared" si="28"/>
        <v>43831</v>
      </c>
      <c r="O94" s="131"/>
      <c r="P94" s="142">
        <f>IF(MONTH(N94)&lt;7,((7-MONTH(N94))*(M94-H94))*1390+6*(M94-H94)*1490,(13-MONTH(N94))*(M94-H94)*1490)</f>
        <v>5702.4000000000015</v>
      </c>
      <c r="Q94" s="120" t="s">
        <v>173</v>
      </c>
      <c r="R94" s="222">
        <f t="shared" si="20"/>
        <v>1</v>
      </c>
      <c r="S94" s="222">
        <f t="shared" si="26"/>
        <v>24</v>
      </c>
      <c r="T94" s="227">
        <f>M94-H94</f>
        <v>0.33000000000000007</v>
      </c>
    </row>
    <row r="95" spans="1:20" s="225" customFormat="1" ht="16.5" customHeight="1">
      <c r="A95" s="131">
        <v>10</v>
      </c>
      <c r="B95" s="221" t="s">
        <v>177</v>
      </c>
      <c r="C95" s="173">
        <v>29876</v>
      </c>
      <c r="D95" s="236"/>
      <c r="E95" s="168" t="str">
        <f>VLOOKUP(B95,'[1]Toan truong'!C$11:Z$450,15,0)</f>
        <v>Th.S</v>
      </c>
      <c r="F95" s="169" t="s">
        <v>40</v>
      </c>
      <c r="G95" s="167">
        <v>4</v>
      </c>
      <c r="H95" s="132">
        <v>3.33</v>
      </c>
      <c r="I95" s="133">
        <v>43101</v>
      </c>
      <c r="J95" s="144"/>
      <c r="K95" s="139" t="str">
        <f t="shared" si="23"/>
        <v>V.07.01.03</v>
      </c>
      <c r="L95" s="131">
        <f t="shared" si="24"/>
        <v>5</v>
      </c>
      <c r="M95" s="140">
        <f t="shared" si="25"/>
        <v>3.66</v>
      </c>
      <c r="N95" s="141">
        <f t="shared" si="28"/>
        <v>43831</v>
      </c>
      <c r="O95" s="131"/>
      <c r="P95" s="142">
        <f>IF(MONTH(N95)&lt;7,((7-MONTH(N95))*(M95-H95))*1390+6*(M95-H95)*1490,(13-MONTH(N95))*(M95-H95)*1490)</f>
        <v>5702.4000000000015</v>
      </c>
      <c r="Q95" s="120" t="s">
        <v>173</v>
      </c>
      <c r="R95" s="222">
        <f t="shared" si="20"/>
        <v>1</v>
      </c>
      <c r="S95" s="222">
        <f t="shared" si="26"/>
        <v>24</v>
      </c>
      <c r="T95" s="227">
        <f>M95-H95</f>
        <v>0.33000000000000007</v>
      </c>
    </row>
    <row r="96" spans="1:20" s="225" customFormat="1" ht="16.5" customHeight="1">
      <c r="A96" s="131">
        <v>11</v>
      </c>
      <c r="B96" s="234" t="s">
        <v>164</v>
      </c>
      <c r="C96" s="220">
        <v>32049</v>
      </c>
      <c r="D96" s="220"/>
      <c r="E96" s="168" t="str">
        <f>VLOOKUP(B96,'[1]Toan truong'!C$11:Z$450,15,0)</f>
        <v>TS</v>
      </c>
      <c r="F96" s="169" t="s">
        <v>40</v>
      </c>
      <c r="G96" s="219">
        <v>3</v>
      </c>
      <c r="H96" s="232">
        <v>3</v>
      </c>
      <c r="I96" s="247">
        <v>43160</v>
      </c>
      <c r="J96" s="127"/>
      <c r="K96" s="139" t="str">
        <f t="shared" si="23"/>
        <v>V.07.01.03</v>
      </c>
      <c r="L96" s="131">
        <f t="shared" si="24"/>
        <v>4</v>
      </c>
      <c r="M96" s="140">
        <f t="shared" si="25"/>
        <v>3.33</v>
      </c>
      <c r="N96" s="141">
        <f t="shared" si="28"/>
        <v>43891</v>
      </c>
      <c r="O96" s="131"/>
      <c r="P96" s="142">
        <f>IF(MONTH(N96)&lt;7,((7-MONTH(N96))*(M96-H96))*1390+6*(M96-H96)*1490,(13-MONTH(N96))*(M96-H96)*1490)</f>
        <v>4785.000000000001</v>
      </c>
      <c r="Q96" s="120" t="s">
        <v>160</v>
      </c>
      <c r="R96" s="222">
        <f t="shared" si="20"/>
        <v>1</v>
      </c>
      <c r="S96" s="222">
        <f t="shared" si="26"/>
        <v>24</v>
      </c>
      <c r="T96" s="227">
        <f>M96-H96</f>
        <v>0.33000000000000007</v>
      </c>
    </row>
    <row r="97" spans="1:20" s="225" customFormat="1" ht="16.5" customHeight="1">
      <c r="A97" s="131">
        <v>12</v>
      </c>
      <c r="B97" s="234" t="s">
        <v>198</v>
      </c>
      <c r="C97" s="220"/>
      <c r="D97" s="173" t="s">
        <v>199</v>
      </c>
      <c r="E97" s="168" t="str">
        <f>VLOOKUP(B97,'[1]Toan truong'!C$11:Z$450,15,0)</f>
        <v>TS</v>
      </c>
      <c r="F97" s="169" t="s">
        <v>40</v>
      </c>
      <c r="G97" s="219">
        <v>3</v>
      </c>
      <c r="H97" s="232">
        <v>3</v>
      </c>
      <c r="I97" s="247">
        <v>43405</v>
      </c>
      <c r="J97" s="127"/>
      <c r="K97" s="139" t="str">
        <f t="shared" si="23"/>
        <v>V.07.01.03</v>
      </c>
      <c r="L97" s="131">
        <f t="shared" si="24"/>
        <v>4</v>
      </c>
      <c r="M97" s="140">
        <f t="shared" si="25"/>
        <v>3.33</v>
      </c>
      <c r="N97" s="141">
        <f t="shared" si="28"/>
        <v>44136</v>
      </c>
      <c r="O97" s="131"/>
      <c r="P97" s="142">
        <f>IF(MONTH(N97)&lt;7,((7-MONTH(N97))*(M97-H97))*1390+6*(M97-H97)*1490,(13-MONTH(N97))*(M97-H97)*1490)</f>
        <v>983.4000000000002</v>
      </c>
      <c r="Q97" s="120" t="s">
        <v>173</v>
      </c>
      <c r="R97" s="222">
        <f t="shared" si="20"/>
        <v>1</v>
      </c>
      <c r="S97" s="222">
        <f t="shared" si="26"/>
        <v>24</v>
      </c>
      <c r="T97" s="227">
        <f>M97-H97</f>
        <v>0.33000000000000007</v>
      </c>
    </row>
    <row r="98" spans="1:20" s="225" customFormat="1" ht="16.5" customHeight="1">
      <c r="A98" s="134" t="s">
        <v>15</v>
      </c>
      <c r="B98" s="152" t="s">
        <v>2</v>
      </c>
      <c r="C98" s="127"/>
      <c r="D98" s="126"/>
      <c r="E98" s="120"/>
      <c r="F98" s="153"/>
      <c r="G98" s="136"/>
      <c r="H98" s="124"/>
      <c r="I98" s="147"/>
      <c r="J98" s="136"/>
      <c r="K98" s="154"/>
      <c r="L98" s="136"/>
      <c r="M98" s="149"/>
      <c r="N98" s="137"/>
      <c r="O98" s="136"/>
      <c r="P98" s="150"/>
      <c r="Q98" s="137"/>
      <c r="R98" s="222">
        <f t="shared" si="20"/>
        <v>1</v>
      </c>
      <c r="S98" s="222">
        <f aca="true" t="shared" si="29" ref="S98:S109">DATEDIF(I98,N98,"m")</f>
        <v>0</v>
      </c>
      <c r="T98" s="227">
        <f t="shared" si="22"/>
        <v>0</v>
      </c>
    </row>
    <row r="99" spans="1:20" s="225" customFormat="1" ht="16.5" customHeight="1">
      <c r="A99" s="164">
        <v>1</v>
      </c>
      <c r="B99" s="221" t="s">
        <v>174</v>
      </c>
      <c r="C99" s="218" t="s">
        <v>175</v>
      </c>
      <c r="D99" s="219"/>
      <c r="E99" s="168" t="str">
        <f>VLOOKUP(B99,'[1]Toan truong'!C$11:Z$450,15,0)</f>
        <v>TS</v>
      </c>
      <c r="F99" s="169" t="s">
        <v>39</v>
      </c>
      <c r="G99" s="167">
        <v>6</v>
      </c>
      <c r="H99" s="132">
        <v>6.1</v>
      </c>
      <c r="I99" s="133">
        <v>43344</v>
      </c>
      <c r="J99" s="136"/>
      <c r="K99" s="139" t="str">
        <f>F99</f>
        <v>V.07.01.02</v>
      </c>
      <c r="L99" s="131">
        <f>G99+1</f>
        <v>7</v>
      </c>
      <c r="M99" s="140">
        <f>VLOOKUP(K99,$B$135:$R$154,MATCH(L99,$B$134:$R$134,0),0)</f>
        <v>6.44</v>
      </c>
      <c r="N99" s="141">
        <f>DATE(YEAR(I99)-1+VLOOKUP(K99,$T$135:$U$153,2,0),MONTH(I99),DAY(I99))</f>
        <v>44075</v>
      </c>
      <c r="O99" s="131"/>
      <c r="P99" s="142">
        <f>IF(MONTH(N99)&lt;7,((7-MONTH(N99))*(M99-H99))*1390+6*(M99-H99)*1490,(13-MONTH(N99))*(M99-H99)*1490)</f>
        <v>2026.4000000000044</v>
      </c>
      <c r="Q99" s="137"/>
      <c r="R99" s="222">
        <f t="shared" si="20"/>
        <v>1</v>
      </c>
      <c r="S99" s="222">
        <f t="shared" si="29"/>
        <v>24</v>
      </c>
      <c r="T99" s="227">
        <f t="shared" si="22"/>
        <v>0.34000000000000075</v>
      </c>
    </row>
    <row r="100" spans="1:20" s="249" customFormat="1" ht="16.5" customHeight="1">
      <c r="A100" s="134" t="s">
        <v>16</v>
      </c>
      <c r="B100" s="135" t="s">
        <v>3</v>
      </c>
      <c r="C100" s="127"/>
      <c r="D100" s="126"/>
      <c r="E100" s="120"/>
      <c r="F100" s="153"/>
      <c r="G100" s="136"/>
      <c r="H100" s="124"/>
      <c r="I100" s="147"/>
      <c r="J100" s="136"/>
      <c r="K100" s="154"/>
      <c r="L100" s="136"/>
      <c r="M100" s="149"/>
      <c r="N100" s="137"/>
      <c r="O100" s="136"/>
      <c r="P100" s="150"/>
      <c r="Q100" s="137"/>
      <c r="R100" s="222">
        <f t="shared" si="20"/>
        <v>1</v>
      </c>
      <c r="S100" s="222">
        <f t="shared" si="29"/>
        <v>0</v>
      </c>
      <c r="T100" s="227">
        <f t="shared" si="22"/>
        <v>0</v>
      </c>
    </row>
    <row r="101" spans="1:22" s="225" customFormat="1" ht="16.5" customHeight="1">
      <c r="A101" s="131">
        <v>1</v>
      </c>
      <c r="B101" s="230" t="s">
        <v>47</v>
      </c>
      <c r="C101" s="231"/>
      <c r="D101" s="220" t="s">
        <v>48</v>
      </c>
      <c r="E101" s="120" t="s">
        <v>11</v>
      </c>
      <c r="F101" s="169">
        <v>1003</v>
      </c>
      <c r="G101" s="219">
        <v>9</v>
      </c>
      <c r="H101" s="232">
        <v>4.98</v>
      </c>
      <c r="I101" s="247">
        <v>43497</v>
      </c>
      <c r="J101" s="151">
        <v>0.05</v>
      </c>
      <c r="K101" s="139">
        <f aca="true" t="shared" si="30" ref="K101:K109">F101</f>
        <v>1003</v>
      </c>
      <c r="L101" s="156">
        <f aca="true" t="shared" si="31" ref="L101:L109">G101</f>
        <v>9</v>
      </c>
      <c r="M101" s="157">
        <f aca="true" t="shared" si="32" ref="M101:M109">H101</f>
        <v>4.98</v>
      </c>
      <c r="N101" s="141">
        <f aca="true" t="shared" si="33" ref="N101:N106">DATE(YEAR(I101)+1,MONTH(I101),DAY(I101))</f>
        <v>43862</v>
      </c>
      <c r="O101" s="158">
        <f aca="true" t="shared" si="34" ref="O101:O109">IF(J101="",5%,J101+1%)</f>
        <v>0.060000000000000005</v>
      </c>
      <c r="P101" s="142">
        <f aca="true" t="shared" si="35" ref="P101:P106">IF(MONTH(N101)&lt;7,(7-MONTH(N101))*(O101-J101)*M101*1390+6*(O101-J101)*M101*1490,(13-MONTH(N101))*(O101-J101)*M101*1490)</f>
        <v>791.3220000000002</v>
      </c>
      <c r="Q101" s="159"/>
      <c r="R101" s="222">
        <f t="shared" si="20"/>
        <v>1</v>
      </c>
      <c r="S101" s="222">
        <f t="shared" si="29"/>
        <v>12</v>
      </c>
      <c r="T101" s="272">
        <f>O101-J101</f>
        <v>0.010000000000000002</v>
      </c>
      <c r="V101" s="250"/>
    </row>
    <row r="102" spans="1:22" s="225" customFormat="1" ht="16.5" customHeight="1">
      <c r="A102" s="131">
        <v>2</v>
      </c>
      <c r="B102" s="216" t="s">
        <v>36</v>
      </c>
      <c r="C102" s="127"/>
      <c r="D102" s="126">
        <v>24844</v>
      </c>
      <c r="E102" s="120" t="s">
        <v>11</v>
      </c>
      <c r="F102" s="123">
        <v>1004</v>
      </c>
      <c r="G102" s="122">
        <v>12</v>
      </c>
      <c r="H102" s="155">
        <v>4.06</v>
      </c>
      <c r="I102" s="129">
        <v>43800</v>
      </c>
      <c r="J102" s="151">
        <v>0.09</v>
      </c>
      <c r="K102" s="139">
        <f t="shared" si="30"/>
        <v>1004</v>
      </c>
      <c r="L102" s="156">
        <f t="shared" si="31"/>
        <v>12</v>
      </c>
      <c r="M102" s="157">
        <f t="shared" si="32"/>
        <v>4.06</v>
      </c>
      <c r="N102" s="141">
        <f t="shared" si="33"/>
        <v>44166</v>
      </c>
      <c r="O102" s="158">
        <f t="shared" si="34"/>
        <v>0.09999999999999999</v>
      </c>
      <c r="P102" s="142">
        <f t="shared" si="35"/>
        <v>60.493999999999964</v>
      </c>
      <c r="Q102" s="143"/>
      <c r="R102" s="222">
        <f t="shared" si="20"/>
        <v>1</v>
      </c>
      <c r="S102" s="222">
        <f t="shared" si="29"/>
        <v>12</v>
      </c>
      <c r="T102" s="272">
        <f aca="true" t="shared" si="36" ref="T102:T109">O102-J102</f>
        <v>0.009999999999999995</v>
      </c>
      <c r="V102" s="250"/>
    </row>
    <row r="103" spans="1:22" s="225" customFormat="1" ht="16.5" customHeight="1">
      <c r="A103" s="131">
        <v>3</v>
      </c>
      <c r="B103" s="216" t="s">
        <v>34</v>
      </c>
      <c r="C103" s="127">
        <v>24014</v>
      </c>
      <c r="D103" s="126"/>
      <c r="E103" s="120" t="s">
        <v>42</v>
      </c>
      <c r="F103" s="123">
        <v>1007</v>
      </c>
      <c r="G103" s="122">
        <v>12</v>
      </c>
      <c r="H103" s="155">
        <v>3.63</v>
      </c>
      <c r="I103" s="129">
        <v>43800</v>
      </c>
      <c r="J103" s="151">
        <v>0.13999999999999999</v>
      </c>
      <c r="K103" s="139">
        <f t="shared" si="30"/>
        <v>1007</v>
      </c>
      <c r="L103" s="156">
        <f t="shared" si="31"/>
        <v>12</v>
      </c>
      <c r="M103" s="157">
        <f t="shared" si="32"/>
        <v>3.63</v>
      </c>
      <c r="N103" s="141">
        <f t="shared" si="33"/>
        <v>44166</v>
      </c>
      <c r="O103" s="158">
        <f t="shared" si="34"/>
        <v>0.15</v>
      </c>
      <c r="P103" s="142">
        <f t="shared" si="35"/>
        <v>54.08700000000005</v>
      </c>
      <c r="Q103" s="143"/>
      <c r="R103" s="222">
        <f t="shared" si="20"/>
        <v>1</v>
      </c>
      <c r="S103" s="222">
        <f t="shared" si="29"/>
        <v>12</v>
      </c>
      <c r="T103" s="272">
        <f t="shared" si="36"/>
        <v>0.010000000000000009</v>
      </c>
      <c r="V103" s="250"/>
    </row>
    <row r="104" spans="1:22" s="225" customFormat="1" ht="16.5" customHeight="1">
      <c r="A104" s="131">
        <v>4</v>
      </c>
      <c r="B104" s="216" t="s">
        <v>37</v>
      </c>
      <c r="C104" s="127">
        <v>24115</v>
      </c>
      <c r="D104" s="126"/>
      <c r="E104" s="120" t="s">
        <v>33</v>
      </c>
      <c r="F104" s="123">
        <v>1007</v>
      </c>
      <c r="G104" s="122">
        <v>12</v>
      </c>
      <c r="H104" s="155">
        <v>3.63</v>
      </c>
      <c r="I104" s="129">
        <v>43466</v>
      </c>
      <c r="J104" s="151">
        <v>0.13999999999999999</v>
      </c>
      <c r="K104" s="139">
        <f t="shared" si="30"/>
        <v>1007</v>
      </c>
      <c r="L104" s="156">
        <f t="shared" si="31"/>
        <v>12</v>
      </c>
      <c r="M104" s="157">
        <f t="shared" si="32"/>
        <v>3.63</v>
      </c>
      <c r="N104" s="141">
        <f t="shared" si="33"/>
        <v>43831</v>
      </c>
      <c r="O104" s="158">
        <f t="shared" si="34"/>
        <v>0.15</v>
      </c>
      <c r="P104" s="142">
        <f t="shared" si="35"/>
        <v>627.2640000000006</v>
      </c>
      <c r="Q104" s="143"/>
      <c r="R104" s="222">
        <f t="shared" si="20"/>
        <v>1</v>
      </c>
      <c r="S104" s="222">
        <f t="shared" si="29"/>
        <v>12</v>
      </c>
      <c r="T104" s="272">
        <f t="shared" si="36"/>
        <v>0.010000000000000009</v>
      </c>
      <c r="V104" s="250"/>
    </row>
    <row r="105" spans="1:23" s="223" customFormat="1" ht="16.5" customHeight="1">
      <c r="A105" s="131">
        <v>5</v>
      </c>
      <c r="B105" s="216" t="s">
        <v>41</v>
      </c>
      <c r="C105" s="127">
        <v>24847</v>
      </c>
      <c r="D105" s="126"/>
      <c r="E105" s="120" t="s">
        <v>11</v>
      </c>
      <c r="F105" s="123">
        <v>1010</v>
      </c>
      <c r="G105" s="122">
        <v>12</v>
      </c>
      <c r="H105" s="155">
        <v>4.03</v>
      </c>
      <c r="I105" s="129">
        <v>43497</v>
      </c>
      <c r="J105" s="151">
        <v>0.08</v>
      </c>
      <c r="K105" s="139">
        <f t="shared" si="30"/>
        <v>1010</v>
      </c>
      <c r="L105" s="156">
        <f t="shared" si="31"/>
        <v>12</v>
      </c>
      <c r="M105" s="157">
        <f t="shared" si="32"/>
        <v>4.03</v>
      </c>
      <c r="N105" s="141">
        <f t="shared" si="33"/>
        <v>43862</v>
      </c>
      <c r="O105" s="158">
        <f t="shared" si="34"/>
        <v>0.09</v>
      </c>
      <c r="P105" s="142">
        <f t="shared" si="35"/>
        <v>640.3669999999997</v>
      </c>
      <c r="Q105" s="143"/>
      <c r="R105" s="222">
        <f t="shared" si="20"/>
        <v>1</v>
      </c>
      <c r="S105" s="222">
        <f t="shared" si="29"/>
        <v>12</v>
      </c>
      <c r="T105" s="272">
        <f t="shared" si="36"/>
        <v>0.009999999999999995</v>
      </c>
      <c r="U105" s="225"/>
      <c r="V105" s="250"/>
      <c r="W105" s="225"/>
    </row>
    <row r="106" spans="1:22" s="225" customFormat="1" ht="16.5" customHeight="1">
      <c r="A106" s="131">
        <v>6</v>
      </c>
      <c r="B106" s="216" t="s">
        <v>32</v>
      </c>
      <c r="C106" s="127">
        <v>23454</v>
      </c>
      <c r="D106" s="126"/>
      <c r="E106" s="120" t="s">
        <v>11</v>
      </c>
      <c r="F106" s="123">
        <v>6031</v>
      </c>
      <c r="G106" s="122">
        <v>9</v>
      </c>
      <c r="H106" s="155">
        <v>4.98</v>
      </c>
      <c r="I106" s="129">
        <v>43739</v>
      </c>
      <c r="J106" s="151">
        <v>0.09999999999999999</v>
      </c>
      <c r="K106" s="139">
        <f t="shared" si="30"/>
        <v>6031</v>
      </c>
      <c r="L106" s="156">
        <f t="shared" si="31"/>
        <v>9</v>
      </c>
      <c r="M106" s="157">
        <f t="shared" si="32"/>
        <v>4.98</v>
      </c>
      <c r="N106" s="141">
        <f t="shared" si="33"/>
        <v>44105</v>
      </c>
      <c r="O106" s="158">
        <f t="shared" si="34"/>
        <v>0.10999999999999999</v>
      </c>
      <c r="P106" s="142">
        <f t="shared" si="35"/>
        <v>222.60599999999994</v>
      </c>
      <c r="Q106" s="143"/>
      <c r="R106" s="222">
        <f t="shared" si="20"/>
        <v>1</v>
      </c>
      <c r="S106" s="222">
        <f t="shared" si="29"/>
        <v>12</v>
      </c>
      <c r="T106" s="272">
        <f t="shared" si="36"/>
        <v>0.009999999999999995</v>
      </c>
      <c r="V106" s="250"/>
    </row>
    <row r="107" spans="1:22" s="225" customFormat="1" ht="16.5" customHeight="1">
      <c r="A107" s="131">
        <v>7</v>
      </c>
      <c r="B107" s="221" t="s">
        <v>62</v>
      </c>
      <c r="C107" s="173">
        <v>24409</v>
      </c>
      <c r="D107" s="220"/>
      <c r="E107" s="168" t="s">
        <v>11</v>
      </c>
      <c r="F107" s="169">
        <v>13095</v>
      </c>
      <c r="G107" s="167">
        <v>9</v>
      </c>
      <c r="H107" s="132">
        <v>4.98</v>
      </c>
      <c r="I107" s="133">
        <v>42856</v>
      </c>
      <c r="J107" s="151"/>
      <c r="K107" s="139">
        <f t="shared" si="30"/>
        <v>13095</v>
      </c>
      <c r="L107" s="156">
        <f t="shared" si="31"/>
        <v>9</v>
      </c>
      <c r="M107" s="157">
        <f t="shared" si="32"/>
        <v>4.98</v>
      </c>
      <c r="N107" s="141">
        <v>43952</v>
      </c>
      <c r="O107" s="158">
        <f t="shared" si="34"/>
        <v>0.05</v>
      </c>
      <c r="P107" s="142"/>
      <c r="Q107" s="143"/>
      <c r="R107" s="222">
        <f t="shared" si="20"/>
        <v>1</v>
      </c>
      <c r="S107" s="222">
        <f t="shared" si="29"/>
        <v>36</v>
      </c>
      <c r="T107" s="272">
        <f t="shared" si="36"/>
        <v>0.05</v>
      </c>
      <c r="V107" s="250"/>
    </row>
    <row r="108" spans="1:22" s="225" customFormat="1" ht="16.5" customHeight="1">
      <c r="A108" s="131">
        <v>8</v>
      </c>
      <c r="B108" s="217" t="s">
        <v>45</v>
      </c>
      <c r="C108" s="126"/>
      <c r="D108" s="127" t="s">
        <v>46</v>
      </c>
      <c r="E108" s="120" t="s">
        <v>11</v>
      </c>
      <c r="F108" s="123">
        <v>16118</v>
      </c>
      <c r="G108" s="131">
        <v>9</v>
      </c>
      <c r="H108" s="132">
        <v>4.98</v>
      </c>
      <c r="I108" s="129">
        <v>43770</v>
      </c>
      <c r="J108" s="151">
        <v>0.060000000000000005</v>
      </c>
      <c r="K108" s="139">
        <f t="shared" si="30"/>
        <v>16118</v>
      </c>
      <c r="L108" s="156">
        <f t="shared" si="31"/>
        <v>9</v>
      </c>
      <c r="M108" s="157">
        <f t="shared" si="32"/>
        <v>4.98</v>
      </c>
      <c r="N108" s="141">
        <f>DATE(YEAR(I108)+1,MONTH(I108),DAY(I108))</f>
        <v>44136</v>
      </c>
      <c r="O108" s="158">
        <f t="shared" si="34"/>
        <v>0.07</v>
      </c>
      <c r="P108" s="142">
        <f>IF(MONTH(N108)&lt;7,(7-MONTH(N108))*(O108-J108)*M108*1390+6*(O108-J108)*M108*1490,(13-MONTH(N108))*(O108-J108)*M108*1490)</f>
        <v>148.40400000000002</v>
      </c>
      <c r="Q108" s="143"/>
      <c r="R108" s="222">
        <f t="shared" si="20"/>
        <v>1</v>
      </c>
      <c r="S108" s="222">
        <f t="shared" si="29"/>
        <v>12</v>
      </c>
      <c r="T108" s="272">
        <f t="shared" si="36"/>
        <v>0.010000000000000002</v>
      </c>
      <c r="V108" s="250"/>
    </row>
    <row r="109" spans="1:22" s="225" customFormat="1" ht="16.5" customHeight="1">
      <c r="A109" s="131">
        <v>9</v>
      </c>
      <c r="B109" s="221" t="s">
        <v>75</v>
      </c>
      <c r="C109" s="173">
        <v>22799</v>
      </c>
      <c r="D109" s="220"/>
      <c r="E109" s="168" t="s">
        <v>55</v>
      </c>
      <c r="F109" s="169" t="s">
        <v>40</v>
      </c>
      <c r="G109" s="167">
        <v>9</v>
      </c>
      <c r="H109" s="132">
        <v>4.98</v>
      </c>
      <c r="I109" s="133">
        <v>42856</v>
      </c>
      <c r="J109" s="151"/>
      <c r="K109" s="139" t="str">
        <f t="shared" si="30"/>
        <v>V.07.01.03</v>
      </c>
      <c r="L109" s="156">
        <f t="shared" si="31"/>
        <v>9</v>
      </c>
      <c r="M109" s="157">
        <f t="shared" si="32"/>
        <v>4.98</v>
      </c>
      <c r="N109" s="141">
        <v>43952</v>
      </c>
      <c r="O109" s="158">
        <f t="shared" si="34"/>
        <v>0.05</v>
      </c>
      <c r="P109" s="142"/>
      <c r="Q109" s="159"/>
      <c r="R109" s="222">
        <f t="shared" si="20"/>
        <v>1</v>
      </c>
      <c r="S109" s="222">
        <f t="shared" si="29"/>
        <v>36</v>
      </c>
      <c r="T109" s="272">
        <f t="shared" si="36"/>
        <v>0.05</v>
      </c>
      <c r="V109" s="250"/>
    </row>
    <row r="110" spans="18:19" ht="15.75">
      <c r="R110" s="66"/>
      <c r="S110" s="61"/>
    </row>
    <row r="111" spans="2:19" ht="15.75">
      <c r="B111" s="119" t="str">
        <f>" Danh sách gồm có "&amp;COUNTA(F11:F109)&amp;" người"</f>
        <v> Danh sách gồm có 96 người</v>
      </c>
      <c r="C111" s="18"/>
      <c r="D111" s="17"/>
      <c r="R111" s="66"/>
      <c r="S111" s="61"/>
    </row>
    <row r="112" spans="18:19" ht="15.75">
      <c r="R112" s="66"/>
      <c r="S112" s="61"/>
    </row>
    <row r="113" spans="18:19" ht="15.75">
      <c r="R113" s="66"/>
      <c r="S113" s="61"/>
    </row>
    <row r="114" ht="15.75">
      <c r="R114" s="66"/>
    </row>
    <row r="134" spans="2:19" s="71" customFormat="1" ht="15.75">
      <c r="B134" s="177" t="s">
        <v>18</v>
      </c>
      <c r="C134" s="178">
        <v>1</v>
      </c>
      <c r="D134" s="178">
        <v>2</v>
      </c>
      <c r="E134" s="178">
        <v>3</v>
      </c>
      <c r="F134" s="178">
        <v>4</v>
      </c>
      <c r="G134" s="178">
        <v>5</v>
      </c>
      <c r="H134" s="178">
        <v>6</v>
      </c>
      <c r="I134" s="179">
        <v>7</v>
      </c>
      <c r="J134" s="178">
        <v>8</v>
      </c>
      <c r="K134" s="178">
        <v>9</v>
      </c>
      <c r="L134" s="178">
        <v>10</v>
      </c>
      <c r="M134" s="178">
        <v>11</v>
      </c>
      <c r="N134" s="178">
        <v>12</v>
      </c>
      <c r="O134" s="178">
        <v>13</v>
      </c>
      <c r="P134" s="178">
        <v>14</v>
      </c>
      <c r="Q134" s="180">
        <v>15</v>
      </c>
      <c r="R134" s="181"/>
      <c r="S134" s="182"/>
    </row>
    <row r="135" spans="2:21" s="71" customFormat="1" ht="15.75">
      <c r="B135" s="183">
        <v>1002</v>
      </c>
      <c r="C135" s="184">
        <v>4.4</v>
      </c>
      <c r="D135" s="184">
        <v>4.74</v>
      </c>
      <c r="E135" s="184">
        <v>5.08</v>
      </c>
      <c r="F135" s="185">
        <v>5.42</v>
      </c>
      <c r="G135" s="184">
        <v>5.76</v>
      </c>
      <c r="H135" s="184">
        <v>6.1</v>
      </c>
      <c r="I135" s="186">
        <v>6.44</v>
      </c>
      <c r="J135" s="184">
        <v>6.78</v>
      </c>
      <c r="K135" s="187">
        <v>0.05</v>
      </c>
      <c r="L135" s="188"/>
      <c r="M135" s="189"/>
      <c r="N135" s="188"/>
      <c r="O135" s="190"/>
      <c r="P135" s="191"/>
      <c r="Q135" s="192"/>
      <c r="R135" s="181"/>
      <c r="S135" s="182"/>
      <c r="T135" s="171">
        <v>16122</v>
      </c>
      <c r="U135" s="172">
        <v>2</v>
      </c>
    </row>
    <row r="136" spans="2:21" s="71" customFormat="1" ht="15.75">
      <c r="B136" s="183">
        <v>1003</v>
      </c>
      <c r="C136" s="184">
        <v>2.34</v>
      </c>
      <c r="D136" s="184">
        <v>2.67</v>
      </c>
      <c r="E136" s="184">
        <v>3</v>
      </c>
      <c r="F136" s="185">
        <v>3.33</v>
      </c>
      <c r="G136" s="184">
        <v>3.66</v>
      </c>
      <c r="H136" s="184">
        <v>3.99</v>
      </c>
      <c r="I136" s="186">
        <v>4.32</v>
      </c>
      <c r="J136" s="184">
        <v>4.65</v>
      </c>
      <c r="K136" s="184">
        <v>4.98</v>
      </c>
      <c r="L136" s="193">
        <v>0.05</v>
      </c>
      <c r="M136" s="187">
        <v>0.08</v>
      </c>
      <c r="N136" s="188"/>
      <c r="O136" s="190"/>
      <c r="P136" s="191"/>
      <c r="Q136" s="192"/>
      <c r="R136" s="181"/>
      <c r="S136" s="182"/>
      <c r="T136" s="171" t="s">
        <v>40</v>
      </c>
      <c r="U136" s="172">
        <v>3</v>
      </c>
    </row>
    <row r="137" spans="2:21" s="71" customFormat="1" ht="15.75">
      <c r="B137" s="183">
        <v>1004</v>
      </c>
      <c r="C137" s="184">
        <v>1.86</v>
      </c>
      <c r="D137" s="184">
        <v>2.06</v>
      </c>
      <c r="E137" s="184">
        <v>2.26</v>
      </c>
      <c r="F137" s="185">
        <v>2.46</v>
      </c>
      <c r="G137" s="184">
        <v>2.66</v>
      </c>
      <c r="H137" s="184">
        <v>2.86</v>
      </c>
      <c r="I137" s="186">
        <v>3.06</v>
      </c>
      <c r="J137" s="184">
        <v>3.26</v>
      </c>
      <c r="K137" s="184">
        <v>3.46</v>
      </c>
      <c r="L137" s="185">
        <v>3.66</v>
      </c>
      <c r="M137" s="184">
        <v>3.86</v>
      </c>
      <c r="N137" s="185">
        <v>4.06</v>
      </c>
      <c r="O137" s="187">
        <v>0.05</v>
      </c>
      <c r="P137" s="193">
        <v>0.07</v>
      </c>
      <c r="Q137" s="192">
        <v>0.09</v>
      </c>
      <c r="R137" s="181"/>
      <c r="S137" s="182"/>
      <c r="T137" s="171">
        <v>15113</v>
      </c>
      <c r="U137" s="172">
        <v>3</v>
      </c>
    </row>
    <row r="138" spans="2:21" s="71" customFormat="1" ht="15.75">
      <c r="B138" s="183">
        <v>1007</v>
      </c>
      <c r="C138" s="184">
        <v>1.65</v>
      </c>
      <c r="D138" s="184">
        <v>1.83</v>
      </c>
      <c r="E138" s="184">
        <v>2.01</v>
      </c>
      <c r="F138" s="185">
        <v>2.19</v>
      </c>
      <c r="G138" s="184">
        <v>2.37</v>
      </c>
      <c r="H138" s="184">
        <v>2.55</v>
      </c>
      <c r="I138" s="186">
        <v>2.73</v>
      </c>
      <c r="J138" s="184">
        <v>2.91</v>
      </c>
      <c r="K138" s="184">
        <v>3.09</v>
      </c>
      <c r="L138" s="185">
        <v>3.27</v>
      </c>
      <c r="M138" s="184">
        <v>3.45</v>
      </c>
      <c r="N138" s="185">
        <v>3.63</v>
      </c>
      <c r="O138" s="187">
        <v>0.05</v>
      </c>
      <c r="P138" s="193">
        <v>0.07</v>
      </c>
      <c r="Q138" s="192">
        <v>0.09</v>
      </c>
      <c r="R138" s="181"/>
      <c r="S138" s="182"/>
      <c r="T138" s="171">
        <v>16118</v>
      </c>
      <c r="U138" s="172">
        <v>3</v>
      </c>
    </row>
    <row r="139" spans="2:21" s="71" customFormat="1" ht="15.75">
      <c r="B139" s="183">
        <v>1010</v>
      </c>
      <c r="C139" s="184">
        <v>2.05</v>
      </c>
      <c r="D139" s="184">
        <v>2.23</v>
      </c>
      <c r="E139" s="184">
        <v>2.41</v>
      </c>
      <c r="F139" s="185">
        <v>2.59</v>
      </c>
      <c r="G139" s="184">
        <v>2.77</v>
      </c>
      <c r="H139" s="184">
        <v>2.95</v>
      </c>
      <c r="I139" s="186">
        <v>3.13</v>
      </c>
      <c r="J139" s="184">
        <v>3.31</v>
      </c>
      <c r="K139" s="184">
        <v>3.49</v>
      </c>
      <c r="L139" s="185">
        <v>3.67</v>
      </c>
      <c r="M139" s="184">
        <v>3.85</v>
      </c>
      <c r="N139" s="185">
        <v>4.03</v>
      </c>
      <c r="O139" s="187">
        <v>0.05</v>
      </c>
      <c r="P139" s="193">
        <v>0.07</v>
      </c>
      <c r="Q139" s="192">
        <v>0.09</v>
      </c>
      <c r="R139" s="181"/>
      <c r="S139" s="182"/>
      <c r="T139" s="171">
        <v>1004</v>
      </c>
      <c r="U139" s="172">
        <v>2</v>
      </c>
    </row>
    <row r="140" spans="2:21" s="71" customFormat="1" ht="15.75">
      <c r="B140" s="183">
        <v>1011</v>
      </c>
      <c r="C140" s="184">
        <v>1.5</v>
      </c>
      <c r="D140" s="184">
        <v>1.68</v>
      </c>
      <c r="E140" s="184">
        <v>1.86</v>
      </c>
      <c r="F140" s="185">
        <v>2.04</v>
      </c>
      <c r="G140" s="184">
        <v>2.22</v>
      </c>
      <c r="H140" s="184">
        <v>2.4</v>
      </c>
      <c r="I140" s="186">
        <v>2.58</v>
      </c>
      <c r="J140" s="184">
        <v>2.76</v>
      </c>
      <c r="K140" s="184">
        <v>2.94</v>
      </c>
      <c r="L140" s="185">
        <v>3.12</v>
      </c>
      <c r="M140" s="184">
        <v>3.3</v>
      </c>
      <c r="N140" s="185">
        <v>3.48</v>
      </c>
      <c r="O140" s="187">
        <v>0.05</v>
      </c>
      <c r="P140" s="193">
        <v>0.07</v>
      </c>
      <c r="Q140" s="192">
        <v>0.09</v>
      </c>
      <c r="R140" s="181"/>
      <c r="S140" s="182"/>
      <c r="T140" s="171">
        <v>1007</v>
      </c>
      <c r="U140" s="172">
        <v>2</v>
      </c>
    </row>
    <row r="141" spans="2:21" s="71" customFormat="1" ht="15.75">
      <c r="B141" s="183">
        <v>6031</v>
      </c>
      <c r="C141" s="184">
        <v>2.34</v>
      </c>
      <c r="D141" s="184">
        <v>2.67</v>
      </c>
      <c r="E141" s="184">
        <v>3</v>
      </c>
      <c r="F141" s="185">
        <v>3.33</v>
      </c>
      <c r="G141" s="184">
        <v>3.66</v>
      </c>
      <c r="H141" s="184">
        <v>3.99</v>
      </c>
      <c r="I141" s="186">
        <v>4.32</v>
      </c>
      <c r="J141" s="184">
        <v>4.65</v>
      </c>
      <c r="K141" s="184">
        <v>4.98</v>
      </c>
      <c r="L141" s="193">
        <v>0.05</v>
      </c>
      <c r="M141" s="187">
        <v>0.08</v>
      </c>
      <c r="N141" s="188"/>
      <c r="O141" s="190"/>
      <c r="P141" s="191"/>
      <c r="Q141" s="192"/>
      <c r="R141" s="181"/>
      <c r="S141" s="182"/>
      <c r="T141" s="171">
        <v>1010</v>
      </c>
      <c r="U141" s="172">
        <v>2</v>
      </c>
    </row>
    <row r="142" spans="2:21" s="71" customFormat="1" ht="15.75">
      <c r="B142" s="183">
        <v>6035</v>
      </c>
      <c r="C142" s="184">
        <v>1.5</v>
      </c>
      <c r="D142" s="184">
        <v>1.68</v>
      </c>
      <c r="E142" s="184">
        <v>1.86</v>
      </c>
      <c r="F142" s="185">
        <v>2.04</v>
      </c>
      <c r="G142" s="184">
        <v>2.22</v>
      </c>
      <c r="H142" s="184">
        <v>2.4</v>
      </c>
      <c r="I142" s="186">
        <v>2.58</v>
      </c>
      <c r="J142" s="184">
        <v>2.76</v>
      </c>
      <c r="K142" s="184">
        <v>2.94</v>
      </c>
      <c r="L142" s="185">
        <v>3.12</v>
      </c>
      <c r="M142" s="184">
        <v>3.3</v>
      </c>
      <c r="N142" s="185">
        <v>3.48</v>
      </c>
      <c r="O142" s="187">
        <v>0.05</v>
      </c>
      <c r="P142" s="193">
        <v>0.07</v>
      </c>
      <c r="Q142" s="192">
        <v>0.09</v>
      </c>
      <c r="R142" s="181"/>
      <c r="S142" s="182"/>
      <c r="T142" s="171">
        <v>1011</v>
      </c>
      <c r="U142" s="172">
        <v>2</v>
      </c>
    </row>
    <row r="143" spans="2:21" s="71" customFormat="1" ht="15.75">
      <c r="B143" s="183">
        <v>13095</v>
      </c>
      <c r="C143" s="184">
        <v>2.34</v>
      </c>
      <c r="D143" s="184">
        <v>2.67</v>
      </c>
      <c r="E143" s="184">
        <v>3</v>
      </c>
      <c r="F143" s="185">
        <v>3.33</v>
      </c>
      <c r="G143" s="184">
        <v>3.66</v>
      </c>
      <c r="H143" s="184">
        <v>3.99</v>
      </c>
      <c r="I143" s="186">
        <v>4.32</v>
      </c>
      <c r="J143" s="184">
        <v>4.65</v>
      </c>
      <c r="K143" s="184">
        <v>4.98</v>
      </c>
      <c r="L143" s="193">
        <v>0.05</v>
      </c>
      <c r="M143" s="187">
        <v>0.08</v>
      </c>
      <c r="N143" s="185"/>
      <c r="O143" s="184"/>
      <c r="P143" s="185"/>
      <c r="Q143" s="192"/>
      <c r="R143" s="181"/>
      <c r="S143" s="182"/>
      <c r="T143" s="171">
        <v>15115</v>
      </c>
      <c r="U143" s="172">
        <v>2</v>
      </c>
    </row>
    <row r="144" spans="2:21" s="71" customFormat="1" ht="15.75">
      <c r="B144" s="183">
        <v>13096</v>
      </c>
      <c r="C144" s="184">
        <v>1.86</v>
      </c>
      <c r="D144" s="184">
        <v>2.06</v>
      </c>
      <c r="E144" s="184">
        <v>2.26</v>
      </c>
      <c r="F144" s="185">
        <v>2.46</v>
      </c>
      <c r="G144" s="184">
        <v>2.66</v>
      </c>
      <c r="H144" s="184">
        <v>2.86</v>
      </c>
      <c r="I144" s="186">
        <v>3.06</v>
      </c>
      <c r="J144" s="184">
        <v>3.26</v>
      </c>
      <c r="K144" s="184">
        <v>3.46</v>
      </c>
      <c r="L144" s="185">
        <v>3.66</v>
      </c>
      <c r="M144" s="184">
        <v>3.86</v>
      </c>
      <c r="N144" s="185">
        <v>4.06</v>
      </c>
      <c r="O144" s="187">
        <v>0.05</v>
      </c>
      <c r="P144" s="193">
        <v>0.07</v>
      </c>
      <c r="Q144" s="192">
        <v>0.09</v>
      </c>
      <c r="R144" s="181"/>
      <c r="S144" s="182"/>
      <c r="T144" s="171">
        <v>6035</v>
      </c>
      <c r="U144" s="172">
        <v>2</v>
      </c>
    </row>
    <row r="145" spans="2:21" s="71" customFormat="1" ht="15.75">
      <c r="B145" s="183">
        <v>17171</v>
      </c>
      <c r="C145" s="184">
        <v>1.86</v>
      </c>
      <c r="D145" s="184">
        <v>2.06</v>
      </c>
      <c r="E145" s="184">
        <v>2.26</v>
      </c>
      <c r="F145" s="185">
        <v>2.46</v>
      </c>
      <c r="G145" s="184">
        <v>2.66</v>
      </c>
      <c r="H145" s="184">
        <v>2.86</v>
      </c>
      <c r="I145" s="186">
        <v>3.06</v>
      </c>
      <c r="J145" s="184">
        <v>3.26</v>
      </c>
      <c r="K145" s="184">
        <v>3.46</v>
      </c>
      <c r="L145" s="185">
        <v>3.66</v>
      </c>
      <c r="M145" s="184">
        <v>3.86</v>
      </c>
      <c r="N145" s="185">
        <v>4.06</v>
      </c>
      <c r="O145" s="187">
        <v>0.05</v>
      </c>
      <c r="P145" s="193">
        <v>0.07</v>
      </c>
      <c r="Q145" s="192">
        <v>0.09</v>
      </c>
      <c r="R145" s="181"/>
      <c r="S145" s="182"/>
      <c r="T145" s="171">
        <v>17170</v>
      </c>
      <c r="U145" s="172">
        <v>3</v>
      </c>
    </row>
    <row r="146" spans="2:21" s="71" customFormat="1" ht="15.75">
      <c r="B146" s="183" t="s">
        <v>38</v>
      </c>
      <c r="C146" s="184">
        <v>6.2</v>
      </c>
      <c r="D146" s="184">
        <v>6.56</v>
      </c>
      <c r="E146" s="184">
        <v>6.92</v>
      </c>
      <c r="F146" s="185">
        <v>7.28</v>
      </c>
      <c r="G146" s="184">
        <v>7.64</v>
      </c>
      <c r="H146" s="184">
        <v>8</v>
      </c>
      <c r="I146" s="187">
        <v>0.05</v>
      </c>
      <c r="J146" s="189"/>
      <c r="K146" s="189"/>
      <c r="L146" s="188"/>
      <c r="M146" s="189"/>
      <c r="N146" s="188"/>
      <c r="O146" s="190"/>
      <c r="P146" s="191"/>
      <c r="Q146" s="192"/>
      <c r="R146" s="181"/>
      <c r="S146" s="72"/>
      <c r="T146" s="171">
        <v>17171</v>
      </c>
      <c r="U146" s="172">
        <v>2</v>
      </c>
    </row>
    <row r="147" spans="2:21" s="71" customFormat="1" ht="15.75">
      <c r="B147" s="183" t="s">
        <v>39</v>
      </c>
      <c r="C147" s="184">
        <v>4.4</v>
      </c>
      <c r="D147" s="184">
        <v>4.74</v>
      </c>
      <c r="E147" s="184">
        <v>5.08</v>
      </c>
      <c r="F147" s="185">
        <v>5.42</v>
      </c>
      <c r="G147" s="184">
        <v>5.76</v>
      </c>
      <c r="H147" s="184">
        <v>6.1</v>
      </c>
      <c r="I147" s="186">
        <v>6.44</v>
      </c>
      <c r="J147" s="184">
        <v>6.78</v>
      </c>
      <c r="K147" s="187">
        <v>0.05</v>
      </c>
      <c r="L147" s="185"/>
      <c r="M147" s="184"/>
      <c r="N147" s="185"/>
      <c r="O147" s="184"/>
      <c r="P147" s="185"/>
      <c r="Q147" s="192"/>
      <c r="R147" s="181"/>
      <c r="S147" s="72"/>
      <c r="T147" s="171">
        <v>1002</v>
      </c>
      <c r="U147" s="172">
        <v>3</v>
      </c>
    </row>
    <row r="148" spans="2:21" s="73" customFormat="1" ht="15.75">
      <c r="B148" s="183" t="s">
        <v>40</v>
      </c>
      <c r="C148" s="184">
        <v>2.34</v>
      </c>
      <c r="D148" s="184">
        <v>2.67</v>
      </c>
      <c r="E148" s="184">
        <v>3</v>
      </c>
      <c r="F148" s="185">
        <v>3.33</v>
      </c>
      <c r="G148" s="184">
        <v>3.66</v>
      </c>
      <c r="H148" s="184">
        <v>3.99</v>
      </c>
      <c r="I148" s="186">
        <v>4.32</v>
      </c>
      <c r="J148" s="184">
        <v>4.65</v>
      </c>
      <c r="K148" s="184">
        <v>4.98</v>
      </c>
      <c r="L148" s="193">
        <v>0.05</v>
      </c>
      <c r="M148" s="187">
        <v>0.08</v>
      </c>
      <c r="N148" s="185"/>
      <c r="O148" s="184"/>
      <c r="P148" s="185"/>
      <c r="Q148" s="192"/>
      <c r="R148" s="181"/>
      <c r="S148" s="72"/>
      <c r="T148" s="171">
        <v>1003</v>
      </c>
      <c r="U148" s="172">
        <v>3</v>
      </c>
    </row>
    <row r="149" spans="2:21" s="73" customFormat="1" ht="15.75">
      <c r="B149" s="183">
        <v>15112</v>
      </c>
      <c r="C149" s="184">
        <v>4</v>
      </c>
      <c r="D149" s="184">
        <v>4.34</v>
      </c>
      <c r="E149" s="184">
        <v>4.68</v>
      </c>
      <c r="F149" s="185">
        <v>5.02</v>
      </c>
      <c r="G149" s="184">
        <v>5.36</v>
      </c>
      <c r="H149" s="184">
        <v>5.7</v>
      </c>
      <c r="I149" s="186">
        <v>6.04</v>
      </c>
      <c r="J149" s="184">
        <v>6.38</v>
      </c>
      <c r="K149" s="187">
        <v>0.05</v>
      </c>
      <c r="L149" s="193">
        <v>0.08</v>
      </c>
      <c r="M149" s="187">
        <v>0.11</v>
      </c>
      <c r="N149" s="185"/>
      <c r="O149" s="184"/>
      <c r="P149" s="185"/>
      <c r="Q149" s="192"/>
      <c r="R149" s="181"/>
      <c r="S149" s="72"/>
      <c r="T149" s="171">
        <v>6031</v>
      </c>
      <c r="U149" s="172">
        <v>3</v>
      </c>
    </row>
    <row r="150" spans="2:21" s="73" customFormat="1" ht="15.75">
      <c r="B150" s="183">
        <v>15113</v>
      </c>
      <c r="C150" s="184">
        <v>2.34</v>
      </c>
      <c r="D150" s="184">
        <v>2.67</v>
      </c>
      <c r="E150" s="184">
        <v>3</v>
      </c>
      <c r="F150" s="185">
        <v>3.33</v>
      </c>
      <c r="G150" s="184">
        <v>3.66</v>
      </c>
      <c r="H150" s="184">
        <v>3.99</v>
      </c>
      <c r="I150" s="186">
        <v>4.32</v>
      </c>
      <c r="J150" s="184">
        <v>4.65</v>
      </c>
      <c r="K150" s="184">
        <v>4.98</v>
      </c>
      <c r="L150" s="193">
        <v>0.05</v>
      </c>
      <c r="M150" s="187">
        <v>0.08</v>
      </c>
      <c r="N150" s="185"/>
      <c r="O150" s="184"/>
      <c r="P150" s="185"/>
      <c r="Q150" s="192"/>
      <c r="R150" s="181"/>
      <c r="S150" s="72"/>
      <c r="T150" s="171">
        <v>13095</v>
      </c>
      <c r="U150" s="172">
        <v>3</v>
      </c>
    </row>
    <row r="151" spans="2:21" s="73" customFormat="1" ht="15.75">
      <c r="B151" s="183">
        <v>15115</v>
      </c>
      <c r="C151" s="184">
        <v>1.35</v>
      </c>
      <c r="D151" s="184">
        <v>1.53</v>
      </c>
      <c r="E151" s="184">
        <v>1.71</v>
      </c>
      <c r="F151" s="185">
        <v>1.89</v>
      </c>
      <c r="G151" s="184">
        <v>2.07</v>
      </c>
      <c r="H151" s="184">
        <v>2.25</v>
      </c>
      <c r="I151" s="186">
        <v>2.43</v>
      </c>
      <c r="J151" s="184">
        <v>2.61</v>
      </c>
      <c r="K151" s="184">
        <v>2.79</v>
      </c>
      <c r="L151" s="185">
        <v>2.97</v>
      </c>
      <c r="M151" s="184">
        <v>3.15</v>
      </c>
      <c r="N151" s="185">
        <v>3.33</v>
      </c>
      <c r="O151" s="187">
        <v>0.05</v>
      </c>
      <c r="P151" s="193">
        <v>0.07</v>
      </c>
      <c r="Q151" s="192">
        <v>0.09</v>
      </c>
      <c r="R151" s="181"/>
      <c r="S151" s="72"/>
      <c r="T151" s="171">
        <v>13096</v>
      </c>
      <c r="U151" s="172">
        <v>2</v>
      </c>
    </row>
    <row r="152" spans="2:21" s="73" customFormat="1" ht="15.75">
      <c r="B152" s="183">
        <v>16118</v>
      </c>
      <c r="C152" s="184">
        <v>2.34</v>
      </c>
      <c r="D152" s="184">
        <v>2.67</v>
      </c>
      <c r="E152" s="184">
        <v>3</v>
      </c>
      <c r="F152" s="185">
        <v>3.33</v>
      </c>
      <c r="G152" s="184">
        <v>3.66</v>
      </c>
      <c r="H152" s="184">
        <v>3.99</v>
      </c>
      <c r="I152" s="186">
        <v>4.32</v>
      </c>
      <c r="J152" s="184">
        <v>4.65</v>
      </c>
      <c r="K152" s="184">
        <v>4.98</v>
      </c>
      <c r="L152" s="193">
        <v>0.05</v>
      </c>
      <c r="M152" s="187">
        <v>0.08</v>
      </c>
      <c r="N152" s="188"/>
      <c r="O152" s="190"/>
      <c r="P152" s="191"/>
      <c r="Q152" s="192"/>
      <c r="R152" s="194"/>
      <c r="S152" s="72"/>
      <c r="T152" s="171" t="s">
        <v>39</v>
      </c>
      <c r="U152" s="172">
        <v>3</v>
      </c>
    </row>
    <row r="153" spans="2:21" s="73" customFormat="1" ht="15.75">
      <c r="B153" s="183">
        <v>16122</v>
      </c>
      <c r="C153" s="184">
        <v>1.65</v>
      </c>
      <c r="D153" s="184">
        <v>1.83</v>
      </c>
      <c r="E153" s="184">
        <v>2.01</v>
      </c>
      <c r="F153" s="185">
        <v>2.19</v>
      </c>
      <c r="G153" s="184">
        <v>2.37</v>
      </c>
      <c r="H153" s="184">
        <v>2.55</v>
      </c>
      <c r="I153" s="186">
        <v>2.73</v>
      </c>
      <c r="J153" s="184">
        <v>2.91</v>
      </c>
      <c r="K153" s="184">
        <v>3.09</v>
      </c>
      <c r="L153" s="185">
        <v>3.27</v>
      </c>
      <c r="M153" s="184">
        <v>3.45</v>
      </c>
      <c r="N153" s="185">
        <v>3.63</v>
      </c>
      <c r="O153" s="187">
        <v>0.05</v>
      </c>
      <c r="P153" s="193">
        <v>0.07</v>
      </c>
      <c r="Q153" s="192">
        <v>0.09</v>
      </c>
      <c r="R153" s="181"/>
      <c r="S153" s="72"/>
      <c r="T153" s="171" t="s">
        <v>38</v>
      </c>
      <c r="U153" s="71">
        <v>3</v>
      </c>
    </row>
    <row r="154" spans="2:19" s="73" customFormat="1" ht="12.75">
      <c r="B154" s="183">
        <v>17170</v>
      </c>
      <c r="C154" s="184">
        <v>2.34</v>
      </c>
      <c r="D154" s="184">
        <v>2.67</v>
      </c>
      <c r="E154" s="184">
        <v>3</v>
      </c>
      <c r="F154" s="185">
        <v>3.33</v>
      </c>
      <c r="G154" s="184">
        <v>3.66</v>
      </c>
      <c r="H154" s="184">
        <v>3.99</v>
      </c>
      <c r="I154" s="186">
        <v>4.32</v>
      </c>
      <c r="J154" s="184">
        <v>4.65</v>
      </c>
      <c r="K154" s="184">
        <v>4.98</v>
      </c>
      <c r="L154" s="193">
        <v>0.05</v>
      </c>
      <c r="M154" s="187">
        <v>0.08</v>
      </c>
      <c r="N154" s="185"/>
      <c r="O154" s="184"/>
      <c r="P154" s="185"/>
      <c r="Q154" s="192"/>
      <c r="R154" s="181"/>
      <c r="S154" s="72"/>
    </row>
    <row r="155" spans="1:19" s="73" customFormat="1" ht="15.75">
      <c r="A155" s="74"/>
      <c r="B155" s="71"/>
      <c r="C155" s="75"/>
      <c r="D155" s="71"/>
      <c r="E155" s="76"/>
      <c r="F155" s="71"/>
      <c r="G155" s="75"/>
      <c r="H155" s="77"/>
      <c r="I155" s="78"/>
      <c r="J155" s="71"/>
      <c r="K155" s="74"/>
      <c r="L155" s="71"/>
      <c r="M155" s="74"/>
      <c r="N155" s="71"/>
      <c r="O155" s="74"/>
      <c r="P155" s="71"/>
      <c r="Q155" s="118"/>
      <c r="R155" s="72"/>
      <c r="S155" s="72"/>
    </row>
    <row r="156" spans="1:19" s="13" customFormat="1" ht="15.75">
      <c r="A156" s="1"/>
      <c r="B156" s="2"/>
      <c r="C156" s="3"/>
      <c r="D156" s="2"/>
      <c r="E156" s="4"/>
      <c r="F156" s="2"/>
      <c r="G156" s="3"/>
      <c r="H156" s="15"/>
      <c r="I156" s="5"/>
      <c r="J156" s="2"/>
      <c r="K156" s="1"/>
      <c r="L156" s="2"/>
      <c r="M156" s="1"/>
      <c r="N156" s="2"/>
      <c r="O156" s="1"/>
      <c r="P156" s="2"/>
      <c r="Q156" s="117"/>
      <c r="R156" s="62"/>
      <c r="S156" s="62"/>
    </row>
    <row r="157" spans="1:19" s="13" customFormat="1" ht="15.75">
      <c r="A157" s="1"/>
      <c r="B157" s="2"/>
      <c r="C157" s="3"/>
      <c r="D157" s="2"/>
      <c r="E157" s="4"/>
      <c r="F157" s="2"/>
      <c r="G157" s="3"/>
      <c r="H157" s="15"/>
      <c r="I157" s="5"/>
      <c r="J157" s="2"/>
      <c r="K157" s="1"/>
      <c r="L157" s="2"/>
      <c r="M157" s="1"/>
      <c r="N157" s="2"/>
      <c r="O157" s="1"/>
      <c r="P157" s="2"/>
      <c r="Q157" s="117"/>
      <c r="R157" s="62"/>
      <c r="S157" s="62"/>
    </row>
    <row r="158" spans="1:19" s="13" customFormat="1" ht="15.75">
      <c r="A158" s="1"/>
      <c r="B158" s="2"/>
      <c r="C158" s="3"/>
      <c r="D158" s="2"/>
      <c r="E158" s="4"/>
      <c r="F158" s="2"/>
      <c r="G158" s="3"/>
      <c r="H158" s="15"/>
      <c r="I158" s="5"/>
      <c r="J158" s="2"/>
      <c r="K158" s="1"/>
      <c r="L158" s="2"/>
      <c r="M158" s="1"/>
      <c r="N158" s="2"/>
      <c r="O158" s="1"/>
      <c r="P158" s="2"/>
      <c r="Q158" s="117"/>
      <c r="R158" s="62"/>
      <c r="S158" s="62"/>
    </row>
    <row r="159" spans="1:19" s="13" customFormat="1" ht="15.75">
      <c r="A159" s="1"/>
      <c r="B159" s="2"/>
      <c r="C159" s="3"/>
      <c r="D159" s="2"/>
      <c r="E159" s="4"/>
      <c r="F159" s="2"/>
      <c r="G159" s="3"/>
      <c r="H159" s="15"/>
      <c r="I159" s="5"/>
      <c r="J159" s="2"/>
      <c r="K159" s="1"/>
      <c r="L159" s="2"/>
      <c r="M159" s="1"/>
      <c r="N159" s="2"/>
      <c r="O159" s="1"/>
      <c r="P159" s="2"/>
      <c r="Q159" s="117"/>
      <c r="R159" s="62"/>
      <c r="S159" s="62"/>
    </row>
    <row r="160" spans="1:19" s="13" customFormat="1" ht="15.75">
      <c r="A160" s="1"/>
      <c r="B160" s="2"/>
      <c r="C160" s="3"/>
      <c r="D160" s="2"/>
      <c r="E160" s="4"/>
      <c r="F160" s="2"/>
      <c r="G160" s="3"/>
      <c r="H160" s="15"/>
      <c r="I160" s="5"/>
      <c r="J160" s="2"/>
      <c r="K160" s="1"/>
      <c r="L160" s="2"/>
      <c r="M160" s="1"/>
      <c r="N160" s="2"/>
      <c r="O160" s="1"/>
      <c r="P160" s="2"/>
      <c r="Q160" s="117"/>
      <c r="R160" s="62"/>
      <c r="S160" s="62"/>
    </row>
    <row r="161" spans="1:19" s="13" customFormat="1" ht="15.75">
      <c r="A161" s="1"/>
      <c r="B161" s="2"/>
      <c r="C161" s="3"/>
      <c r="D161" s="2"/>
      <c r="E161" s="4"/>
      <c r="F161" s="2"/>
      <c r="G161" s="3"/>
      <c r="H161" s="15"/>
      <c r="I161" s="5"/>
      <c r="J161" s="2"/>
      <c r="K161" s="1"/>
      <c r="L161" s="2"/>
      <c r="M161" s="1"/>
      <c r="N161" s="2"/>
      <c r="O161" s="1"/>
      <c r="P161" s="2"/>
      <c r="Q161" s="117"/>
      <c r="R161" s="62"/>
      <c r="S161" s="62"/>
    </row>
    <row r="162" spans="1:19" s="13" customFormat="1" ht="15.75">
      <c r="A162" s="1"/>
      <c r="B162" s="2"/>
      <c r="C162" s="3"/>
      <c r="D162" s="2"/>
      <c r="E162" s="4"/>
      <c r="F162" s="2"/>
      <c r="G162" s="3"/>
      <c r="H162" s="15"/>
      <c r="I162" s="5"/>
      <c r="J162" s="2"/>
      <c r="K162" s="1"/>
      <c r="L162" s="2"/>
      <c r="M162" s="1"/>
      <c r="N162" s="2"/>
      <c r="O162" s="1"/>
      <c r="P162" s="2"/>
      <c r="Q162" s="117"/>
      <c r="R162" s="62"/>
      <c r="S162" s="62"/>
    </row>
    <row r="163" spans="1:19" s="13" customFormat="1" ht="15.75">
      <c r="A163" s="1"/>
      <c r="B163" s="2"/>
      <c r="C163" s="3"/>
      <c r="D163" s="2"/>
      <c r="E163" s="4"/>
      <c r="F163" s="2"/>
      <c r="G163" s="3"/>
      <c r="H163" s="15"/>
      <c r="I163" s="5"/>
      <c r="J163" s="2"/>
      <c r="K163" s="1"/>
      <c r="L163" s="2"/>
      <c r="M163" s="1"/>
      <c r="N163" s="2"/>
      <c r="O163" s="1"/>
      <c r="P163" s="2"/>
      <c r="Q163" s="117"/>
      <c r="R163" s="62"/>
      <c r="S163" s="62"/>
    </row>
    <row r="164" spans="1:19" s="13" customFormat="1" ht="15.75">
      <c r="A164" s="1"/>
      <c r="B164" s="2"/>
      <c r="C164" s="3"/>
      <c r="D164" s="2"/>
      <c r="E164" s="4"/>
      <c r="F164" s="2"/>
      <c r="G164" s="3"/>
      <c r="H164" s="15"/>
      <c r="I164" s="5"/>
      <c r="J164" s="2"/>
      <c r="K164" s="1"/>
      <c r="L164" s="2"/>
      <c r="M164" s="1"/>
      <c r="N164" s="2"/>
      <c r="O164" s="1"/>
      <c r="P164" s="2"/>
      <c r="Q164" s="117"/>
      <c r="R164" s="62"/>
      <c r="S164" s="62"/>
    </row>
    <row r="165" spans="1:19" s="13" customFormat="1" ht="15.75">
      <c r="A165" s="1"/>
      <c r="B165" s="2"/>
      <c r="C165" s="3"/>
      <c r="D165" s="2"/>
      <c r="E165" s="4"/>
      <c r="F165" s="2"/>
      <c r="G165" s="3"/>
      <c r="H165" s="15"/>
      <c r="I165" s="5"/>
      <c r="J165" s="2"/>
      <c r="K165" s="1"/>
      <c r="L165" s="2"/>
      <c r="M165" s="1"/>
      <c r="N165" s="2"/>
      <c r="O165" s="1"/>
      <c r="P165" s="2"/>
      <c r="Q165" s="117"/>
      <c r="R165" s="62"/>
      <c r="S165" s="62"/>
    </row>
    <row r="166" spans="1:19" s="13" customFormat="1" ht="15.75">
      <c r="A166" s="1"/>
      <c r="B166" s="2"/>
      <c r="C166" s="3"/>
      <c r="D166" s="2"/>
      <c r="E166" s="4"/>
      <c r="F166" s="2"/>
      <c r="G166" s="3"/>
      <c r="H166" s="15"/>
      <c r="I166" s="5"/>
      <c r="J166" s="2"/>
      <c r="K166" s="1"/>
      <c r="L166" s="2"/>
      <c r="M166" s="1"/>
      <c r="N166" s="2"/>
      <c r="O166" s="1"/>
      <c r="P166" s="2"/>
      <c r="Q166" s="117"/>
      <c r="R166" s="63"/>
      <c r="S166" s="63"/>
    </row>
    <row r="167" spans="1:19" s="13" customFormat="1" ht="15.75">
      <c r="A167" s="1"/>
      <c r="B167" s="2"/>
      <c r="C167" s="3"/>
      <c r="D167" s="2"/>
      <c r="E167" s="4"/>
      <c r="F167" s="2"/>
      <c r="G167" s="3"/>
      <c r="H167" s="15"/>
      <c r="I167" s="5"/>
      <c r="J167" s="2"/>
      <c r="K167" s="1"/>
      <c r="L167" s="2"/>
      <c r="M167" s="1"/>
      <c r="N167" s="2"/>
      <c r="O167" s="1"/>
      <c r="P167" s="2"/>
      <c r="Q167" s="117"/>
      <c r="R167" s="63"/>
      <c r="S167" s="63"/>
    </row>
  </sheetData>
  <sheetProtection/>
  <autoFilter ref="A9:W109"/>
  <mergeCells count="13">
    <mergeCell ref="K7:O7"/>
    <mergeCell ref="P7:P8"/>
    <mergeCell ref="Q7:Q8"/>
    <mergeCell ref="A3:Q3"/>
    <mergeCell ref="A5:Q5"/>
    <mergeCell ref="A4:Q4"/>
    <mergeCell ref="F7:J7"/>
    <mergeCell ref="A1:D1"/>
    <mergeCell ref="A2:D2"/>
    <mergeCell ref="A7:A8"/>
    <mergeCell ref="B7:B8"/>
    <mergeCell ref="C7:D7"/>
    <mergeCell ref="E7:E8"/>
  </mergeCells>
  <printOptions/>
  <pageMargins left="0.37" right="0.16" top="0.39" bottom="0.31" header="0.36" footer="0.3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selection activeCell="A5" sqref="A5:Q5"/>
    </sheetView>
  </sheetViews>
  <sheetFormatPr defaultColWidth="8.796875" defaultRowHeight="15"/>
  <cols>
    <col min="1" max="1" width="3.5" style="1" customWidth="1"/>
    <col min="2" max="2" width="19.5" style="2" customWidth="1"/>
    <col min="3" max="3" width="6.19921875" style="2" customWidth="1"/>
    <col min="4" max="4" width="6.5" style="2" customWidth="1"/>
    <col min="5" max="5" width="7.09765625" style="1" customWidth="1"/>
    <col min="6" max="6" width="6.59765625" style="2" customWidth="1"/>
    <col min="7" max="7" width="9.8984375" style="2" customWidth="1"/>
    <col min="8" max="8" width="5.8984375" style="15" customWidth="1"/>
    <col min="9" max="9" width="5.59765625" style="5" customWidth="1"/>
    <col min="10" max="10" width="7.09765625" style="2" customWidth="1"/>
    <col min="11" max="11" width="6.59765625" style="1" customWidth="1"/>
    <col min="12" max="12" width="5.3984375" style="2" customWidth="1"/>
    <col min="13" max="13" width="8" style="1" customWidth="1"/>
    <col min="14" max="14" width="8" style="2" customWidth="1"/>
    <col min="15" max="15" width="7.09765625" style="1" customWidth="1"/>
    <col min="16" max="16" width="8.69921875" style="2" hidden="1" customWidth="1"/>
    <col min="17" max="17" width="18" style="36" customWidth="1"/>
    <col min="18" max="18" width="8.59765625" style="114" customWidth="1"/>
    <col min="19" max="19" width="8.59765625" style="35" customWidth="1"/>
    <col min="20" max="16384" width="9" style="2" customWidth="1"/>
  </cols>
  <sheetData>
    <row r="1" spans="1:19" s="10" customFormat="1" ht="15.75">
      <c r="A1" s="273" t="s">
        <v>4</v>
      </c>
      <c r="B1" s="273"/>
      <c r="C1" s="273"/>
      <c r="D1" s="273"/>
      <c r="E1" s="9"/>
      <c r="H1" s="16"/>
      <c r="K1" s="9"/>
      <c r="M1" s="9"/>
      <c r="O1" s="9"/>
      <c r="P1" s="11"/>
      <c r="R1" s="79"/>
      <c r="S1" s="21"/>
    </row>
    <row r="2" spans="1:19" s="10" customFormat="1" ht="15.75">
      <c r="A2" s="274" t="s">
        <v>5</v>
      </c>
      <c r="B2" s="274"/>
      <c r="C2" s="274"/>
      <c r="D2" s="274"/>
      <c r="E2" s="9"/>
      <c r="H2" s="16"/>
      <c r="K2" s="9"/>
      <c r="M2" s="9"/>
      <c r="O2" s="9"/>
      <c r="P2" s="11"/>
      <c r="R2" s="79"/>
      <c r="S2" s="21"/>
    </row>
    <row r="3" spans="1:19" s="10" customFormat="1" ht="30.75" customHeight="1">
      <c r="A3" s="274" t="s">
        <v>201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80"/>
      <c r="S3" s="22"/>
    </row>
    <row r="4" spans="1:19" s="10" customFormat="1" ht="7.5" customHeight="1" hidden="1">
      <c r="A4" s="282" t="s">
        <v>17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81"/>
      <c r="S4" s="23"/>
    </row>
    <row r="5" spans="1:19" s="10" customFormat="1" ht="15.75" customHeight="1">
      <c r="A5" s="280" t="s">
        <v>211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82"/>
      <c r="S5" s="24"/>
    </row>
    <row r="6" spans="1:19" s="10" customFormat="1" ht="15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82"/>
      <c r="S6" s="24"/>
    </row>
    <row r="7" spans="1:19" s="10" customFormat="1" ht="32.25" customHeight="1">
      <c r="A7" s="275" t="s">
        <v>12</v>
      </c>
      <c r="B7" s="276" t="s">
        <v>6</v>
      </c>
      <c r="C7" s="276" t="s">
        <v>20</v>
      </c>
      <c r="D7" s="276"/>
      <c r="E7" s="276" t="s">
        <v>7</v>
      </c>
      <c r="F7" s="284" t="s">
        <v>21</v>
      </c>
      <c r="G7" s="284"/>
      <c r="H7" s="284"/>
      <c r="I7" s="284"/>
      <c r="J7" s="284"/>
      <c r="K7" s="277" t="s">
        <v>22</v>
      </c>
      <c r="L7" s="277"/>
      <c r="M7" s="277"/>
      <c r="N7" s="277"/>
      <c r="O7" s="277"/>
      <c r="P7" s="278" t="s">
        <v>23</v>
      </c>
      <c r="Q7" s="278" t="s">
        <v>19</v>
      </c>
      <c r="R7" s="83"/>
      <c r="S7" s="12"/>
    </row>
    <row r="8" spans="1:19" s="10" customFormat="1" ht="102" customHeight="1">
      <c r="A8" s="275"/>
      <c r="B8" s="276"/>
      <c r="C8" s="6" t="s">
        <v>8</v>
      </c>
      <c r="D8" s="6" t="s">
        <v>9</v>
      </c>
      <c r="E8" s="276"/>
      <c r="F8" s="7" t="s">
        <v>24</v>
      </c>
      <c r="G8" s="7" t="s">
        <v>25</v>
      </c>
      <c r="H8" s="14" t="s">
        <v>26</v>
      </c>
      <c r="I8" s="8" t="s">
        <v>27</v>
      </c>
      <c r="J8" s="8" t="s">
        <v>28</v>
      </c>
      <c r="K8" s="7" t="s">
        <v>24</v>
      </c>
      <c r="L8" s="7" t="s">
        <v>29</v>
      </c>
      <c r="M8" s="8" t="s">
        <v>30</v>
      </c>
      <c r="N8" s="8" t="s">
        <v>31</v>
      </c>
      <c r="O8" s="8" t="s">
        <v>28</v>
      </c>
      <c r="P8" s="278"/>
      <c r="Q8" s="278"/>
      <c r="R8" s="83"/>
      <c r="S8" s="12"/>
    </row>
    <row r="9" spans="1:19" ht="16.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5">
        <v>6</v>
      </c>
      <c r="G9" s="55">
        <v>7</v>
      </c>
      <c r="H9" s="55">
        <v>8</v>
      </c>
      <c r="I9" s="56">
        <v>9</v>
      </c>
      <c r="J9" s="54">
        <v>10</v>
      </c>
      <c r="K9" s="57">
        <v>11</v>
      </c>
      <c r="L9" s="54">
        <v>12</v>
      </c>
      <c r="M9" s="54">
        <v>13</v>
      </c>
      <c r="N9" s="54">
        <v>14</v>
      </c>
      <c r="O9" s="54">
        <v>15</v>
      </c>
      <c r="P9" s="56">
        <v>16</v>
      </c>
      <c r="Q9" s="57">
        <v>16</v>
      </c>
      <c r="R9" s="84"/>
      <c r="S9" s="85"/>
    </row>
    <row r="10" spans="1:23" s="223" customFormat="1" ht="16.5" customHeight="1">
      <c r="A10" s="134" t="s">
        <v>13</v>
      </c>
      <c r="B10" s="135" t="s">
        <v>203</v>
      </c>
      <c r="C10" s="136"/>
      <c r="D10" s="136"/>
      <c r="E10" s="137"/>
      <c r="F10" s="136"/>
      <c r="G10" s="136"/>
      <c r="H10" s="138"/>
      <c r="I10" s="136"/>
      <c r="J10" s="136"/>
      <c r="K10" s="137"/>
      <c r="L10" s="136"/>
      <c r="M10" s="137"/>
      <c r="N10" s="136"/>
      <c r="O10" s="137"/>
      <c r="P10" s="136"/>
      <c r="Q10" s="137"/>
      <c r="R10" s="251"/>
      <c r="S10" s="251"/>
      <c r="W10" s="224"/>
    </row>
    <row r="11" spans="1:19" s="252" customFormat="1" ht="16.5" customHeight="1">
      <c r="A11" s="131">
        <v>1</v>
      </c>
      <c r="B11" s="221" t="s">
        <v>135</v>
      </c>
      <c r="C11" s="174">
        <v>27209</v>
      </c>
      <c r="D11" s="175"/>
      <c r="E11" s="218" t="s">
        <v>11</v>
      </c>
      <c r="F11" s="169">
        <v>1003</v>
      </c>
      <c r="G11" s="167">
        <v>5</v>
      </c>
      <c r="H11" s="132">
        <v>3.66</v>
      </c>
      <c r="I11" s="133">
        <v>43009</v>
      </c>
      <c r="J11" s="126"/>
      <c r="K11" s="139">
        <f aca="true" t="shared" si="0" ref="K11:K48">F11</f>
        <v>1003</v>
      </c>
      <c r="L11" s="131">
        <f aca="true" t="shared" si="1" ref="L11:L48">G11+1</f>
        <v>6</v>
      </c>
      <c r="M11" s="140">
        <f aca="true" t="shared" si="2" ref="M11:M47">VLOOKUP(K11,$B$82:$R$107,MATCH(L11,$B$81:$R$81,0),0)</f>
        <v>3.99</v>
      </c>
      <c r="N11" s="141">
        <f aca="true" t="shared" si="3" ref="N11:N37">DATE(YEAR(I11)+VLOOKUP(K11,$T$82:$U$107,2,0),MONTH(I11),DAY(I11))</f>
        <v>44105</v>
      </c>
      <c r="O11" s="160"/>
      <c r="P11" s="161">
        <f aca="true" t="shared" si="4" ref="P11:P18">IF(MONTH(N11)&lt;7,((7-MONTH(N11))*(M11-H11))*1390+6*(M11-H11)*1490,(13-MONTH(N11))*(M11-H11)*1490)</f>
        <v>1475.1000000000004</v>
      </c>
      <c r="Q11" s="143"/>
      <c r="R11" s="222">
        <f aca="true" t="shared" si="5" ref="R11:R20">COUNTIF($B$11:$B$58,B11)</f>
        <v>1</v>
      </c>
      <c r="S11" s="222">
        <f aca="true" t="shared" si="6" ref="S11:S20">DATEDIF(I11,N11,"m")</f>
        <v>36</v>
      </c>
    </row>
    <row r="12" spans="1:19" s="252" customFormat="1" ht="16.5" customHeight="1">
      <c r="A12" s="131">
        <v>2</v>
      </c>
      <c r="B12" s="230" t="s">
        <v>136</v>
      </c>
      <c r="C12" s="174">
        <v>29611</v>
      </c>
      <c r="D12" s="175"/>
      <c r="E12" s="218" t="s">
        <v>11</v>
      </c>
      <c r="F12" s="253">
        <v>1003</v>
      </c>
      <c r="G12" s="167">
        <v>4</v>
      </c>
      <c r="H12" s="132">
        <v>3.33</v>
      </c>
      <c r="I12" s="133">
        <v>42767</v>
      </c>
      <c r="J12" s="129"/>
      <c r="K12" s="139">
        <f t="shared" si="0"/>
        <v>1003</v>
      </c>
      <c r="L12" s="131">
        <f t="shared" si="1"/>
        <v>5</v>
      </c>
      <c r="M12" s="140">
        <f t="shared" si="2"/>
        <v>3.66</v>
      </c>
      <c r="N12" s="141">
        <f t="shared" si="3"/>
        <v>43862</v>
      </c>
      <c r="O12" s="160"/>
      <c r="P12" s="161">
        <f t="shared" si="4"/>
        <v>5243.700000000001</v>
      </c>
      <c r="Q12" s="143"/>
      <c r="R12" s="222">
        <f t="shared" si="5"/>
        <v>1</v>
      </c>
      <c r="S12" s="222">
        <f t="shared" si="6"/>
        <v>36</v>
      </c>
    </row>
    <row r="13" spans="1:19" s="252" customFormat="1" ht="16.5" customHeight="1">
      <c r="A13" s="131">
        <v>3</v>
      </c>
      <c r="B13" s="221" t="s">
        <v>137</v>
      </c>
      <c r="C13" s="174"/>
      <c r="D13" s="175">
        <v>29734</v>
      </c>
      <c r="E13" s="218" t="s">
        <v>10</v>
      </c>
      <c r="F13" s="228">
        <v>1003</v>
      </c>
      <c r="G13" s="167">
        <v>4</v>
      </c>
      <c r="H13" s="132">
        <v>3.33</v>
      </c>
      <c r="I13" s="133">
        <v>42736</v>
      </c>
      <c r="J13" s="129"/>
      <c r="K13" s="139">
        <f t="shared" si="0"/>
        <v>1003</v>
      </c>
      <c r="L13" s="131">
        <f t="shared" si="1"/>
        <v>5</v>
      </c>
      <c r="M13" s="140">
        <f t="shared" si="2"/>
        <v>3.66</v>
      </c>
      <c r="N13" s="141">
        <f t="shared" si="3"/>
        <v>43831</v>
      </c>
      <c r="O13" s="160"/>
      <c r="P13" s="161">
        <f t="shared" si="4"/>
        <v>5702.4000000000015</v>
      </c>
      <c r="Q13" s="162"/>
      <c r="R13" s="222">
        <f t="shared" si="5"/>
        <v>1</v>
      </c>
      <c r="S13" s="222">
        <f t="shared" si="6"/>
        <v>36</v>
      </c>
    </row>
    <row r="14" spans="1:19" s="252" customFormat="1" ht="16.5" customHeight="1">
      <c r="A14" s="131">
        <v>4</v>
      </c>
      <c r="B14" s="221" t="s">
        <v>138</v>
      </c>
      <c r="C14" s="174">
        <v>30626</v>
      </c>
      <c r="D14" s="175"/>
      <c r="E14" s="218" t="s">
        <v>10</v>
      </c>
      <c r="F14" s="254">
        <v>1003</v>
      </c>
      <c r="G14" s="167">
        <v>4</v>
      </c>
      <c r="H14" s="132">
        <v>3.33</v>
      </c>
      <c r="I14" s="133">
        <v>42856</v>
      </c>
      <c r="J14" s="129"/>
      <c r="K14" s="139">
        <f t="shared" si="0"/>
        <v>1003</v>
      </c>
      <c r="L14" s="131">
        <f t="shared" si="1"/>
        <v>5</v>
      </c>
      <c r="M14" s="140">
        <f t="shared" si="2"/>
        <v>3.66</v>
      </c>
      <c r="N14" s="141">
        <f t="shared" si="3"/>
        <v>43952</v>
      </c>
      <c r="O14" s="160"/>
      <c r="P14" s="161">
        <f t="shared" si="4"/>
        <v>3867.600000000001</v>
      </c>
      <c r="Q14" s="143"/>
      <c r="R14" s="222">
        <f t="shared" si="5"/>
        <v>1</v>
      </c>
      <c r="S14" s="222">
        <f t="shared" si="6"/>
        <v>36</v>
      </c>
    </row>
    <row r="15" spans="1:19" s="252" customFormat="1" ht="16.5" customHeight="1">
      <c r="A15" s="131">
        <v>5</v>
      </c>
      <c r="B15" s="255" t="s">
        <v>139</v>
      </c>
      <c r="C15" s="174"/>
      <c r="D15" s="175">
        <v>26799</v>
      </c>
      <c r="E15" s="218" t="s">
        <v>11</v>
      </c>
      <c r="F15" s="256">
        <v>1003</v>
      </c>
      <c r="G15" s="167">
        <v>3</v>
      </c>
      <c r="H15" s="132">
        <v>3</v>
      </c>
      <c r="I15" s="133">
        <v>42767</v>
      </c>
      <c r="J15" s="129"/>
      <c r="K15" s="139">
        <f t="shared" si="0"/>
        <v>1003</v>
      </c>
      <c r="L15" s="131">
        <f t="shared" si="1"/>
        <v>4</v>
      </c>
      <c r="M15" s="140">
        <f t="shared" si="2"/>
        <v>3.33</v>
      </c>
      <c r="N15" s="141">
        <f t="shared" si="3"/>
        <v>43862</v>
      </c>
      <c r="O15" s="160"/>
      <c r="P15" s="161">
        <f t="shared" si="4"/>
        <v>5243.700000000001</v>
      </c>
      <c r="Q15" s="143"/>
      <c r="R15" s="222">
        <f t="shared" si="5"/>
        <v>1</v>
      </c>
      <c r="S15" s="222">
        <f t="shared" si="6"/>
        <v>36</v>
      </c>
    </row>
    <row r="16" spans="1:19" s="252" customFormat="1" ht="16.5" customHeight="1">
      <c r="A16" s="131">
        <v>6</v>
      </c>
      <c r="B16" s="257" t="s">
        <v>140</v>
      </c>
      <c r="C16" s="174">
        <v>31622</v>
      </c>
      <c r="D16" s="175"/>
      <c r="E16" s="218" t="s">
        <v>11</v>
      </c>
      <c r="F16" s="169">
        <v>1003</v>
      </c>
      <c r="G16" s="167">
        <v>3</v>
      </c>
      <c r="H16" s="132">
        <v>3</v>
      </c>
      <c r="I16" s="133">
        <v>42767</v>
      </c>
      <c r="J16" s="129"/>
      <c r="K16" s="139">
        <f t="shared" si="0"/>
        <v>1003</v>
      </c>
      <c r="L16" s="131">
        <f t="shared" si="1"/>
        <v>4</v>
      </c>
      <c r="M16" s="140">
        <f t="shared" si="2"/>
        <v>3.33</v>
      </c>
      <c r="N16" s="141">
        <f t="shared" si="3"/>
        <v>43862</v>
      </c>
      <c r="O16" s="160"/>
      <c r="P16" s="161">
        <f t="shared" si="4"/>
        <v>5243.700000000001</v>
      </c>
      <c r="Q16" s="143"/>
      <c r="R16" s="222">
        <f t="shared" si="5"/>
        <v>1</v>
      </c>
      <c r="S16" s="222">
        <f t="shared" si="6"/>
        <v>36</v>
      </c>
    </row>
    <row r="17" spans="1:19" s="252" customFormat="1" ht="16.5" customHeight="1">
      <c r="A17" s="131">
        <v>7</v>
      </c>
      <c r="B17" s="221" t="s">
        <v>141</v>
      </c>
      <c r="C17" s="174"/>
      <c r="D17" s="175">
        <v>27674</v>
      </c>
      <c r="E17" s="218" t="s">
        <v>11</v>
      </c>
      <c r="F17" s="169">
        <v>1003</v>
      </c>
      <c r="G17" s="167">
        <v>2</v>
      </c>
      <c r="H17" s="132">
        <v>2.67</v>
      </c>
      <c r="I17" s="133">
        <v>42856</v>
      </c>
      <c r="J17" s="129"/>
      <c r="K17" s="139">
        <f t="shared" si="0"/>
        <v>1003</v>
      </c>
      <c r="L17" s="131">
        <f t="shared" si="1"/>
        <v>3</v>
      </c>
      <c r="M17" s="140">
        <f t="shared" si="2"/>
        <v>3</v>
      </c>
      <c r="N17" s="141">
        <f t="shared" si="3"/>
        <v>43952</v>
      </c>
      <c r="O17" s="160"/>
      <c r="P17" s="161">
        <f t="shared" si="4"/>
        <v>3867.600000000001</v>
      </c>
      <c r="Q17" s="143"/>
      <c r="R17" s="222">
        <f t="shared" si="5"/>
        <v>1</v>
      </c>
      <c r="S17" s="222">
        <f t="shared" si="6"/>
        <v>36</v>
      </c>
    </row>
    <row r="18" spans="1:19" s="252" customFormat="1" ht="16.5" customHeight="1">
      <c r="A18" s="131">
        <v>8</v>
      </c>
      <c r="B18" s="258" t="s">
        <v>142</v>
      </c>
      <c r="C18" s="174"/>
      <c r="D18" s="175">
        <v>31382</v>
      </c>
      <c r="E18" s="218" t="s">
        <v>11</v>
      </c>
      <c r="F18" s="254">
        <v>1003</v>
      </c>
      <c r="G18" s="167">
        <v>2</v>
      </c>
      <c r="H18" s="132">
        <v>2.67</v>
      </c>
      <c r="I18" s="133">
        <v>42736</v>
      </c>
      <c r="J18" s="144"/>
      <c r="K18" s="139">
        <f t="shared" si="0"/>
        <v>1003</v>
      </c>
      <c r="L18" s="131">
        <f t="shared" si="1"/>
        <v>3</v>
      </c>
      <c r="M18" s="140">
        <f t="shared" si="2"/>
        <v>3</v>
      </c>
      <c r="N18" s="141">
        <f t="shared" si="3"/>
        <v>43831</v>
      </c>
      <c r="O18" s="160"/>
      <c r="P18" s="161">
        <f t="shared" si="4"/>
        <v>5702.4000000000015</v>
      </c>
      <c r="Q18" s="143"/>
      <c r="R18" s="222">
        <f t="shared" si="5"/>
        <v>1</v>
      </c>
      <c r="S18" s="222">
        <f t="shared" si="6"/>
        <v>36</v>
      </c>
    </row>
    <row r="19" spans="1:23" s="261" customFormat="1" ht="16.5" customHeight="1">
      <c r="A19" s="131">
        <v>9</v>
      </c>
      <c r="B19" s="230" t="s">
        <v>190</v>
      </c>
      <c r="C19" s="231"/>
      <c r="D19" s="259" t="s">
        <v>50</v>
      </c>
      <c r="E19" s="260" t="s">
        <v>11</v>
      </c>
      <c r="F19" s="245">
        <v>1003</v>
      </c>
      <c r="G19" s="219">
        <v>2</v>
      </c>
      <c r="H19" s="232">
        <v>2.67</v>
      </c>
      <c r="I19" s="247">
        <v>43070</v>
      </c>
      <c r="J19" s="129"/>
      <c r="K19" s="139">
        <f t="shared" si="0"/>
        <v>1003</v>
      </c>
      <c r="L19" s="131">
        <f t="shared" si="1"/>
        <v>3</v>
      </c>
      <c r="M19" s="140">
        <f t="shared" si="2"/>
        <v>3</v>
      </c>
      <c r="N19" s="141">
        <f t="shared" si="3"/>
        <v>44166</v>
      </c>
      <c r="O19" s="160"/>
      <c r="P19" s="161"/>
      <c r="Q19" s="162"/>
      <c r="R19" s="222">
        <f t="shared" si="5"/>
        <v>1</v>
      </c>
      <c r="S19" s="222">
        <f t="shared" si="6"/>
        <v>36</v>
      </c>
      <c r="T19" s="252"/>
      <c r="U19" s="252"/>
      <c r="V19" s="252"/>
      <c r="W19" s="252"/>
    </row>
    <row r="20" spans="1:23" s="263" customFormat="1" ht="16.5" customHeight="1">
      <c r="A20" s="131">
        <v>10</v>
      </c>
      <c r="B20" s="230" t="s">
        <v>191</v>
      </c>
      <c r="C20" s="231">
        <v>31851</v>
      </c>
      <c r="D20" s="262"/>
      <c r="E20" s="260" t="s">
        <v>11</v>
      </c>
      <c r="F20" s="245">
        <v>1003</v>
      </c>
      <c r="G20" s="219">
        <v>2</v>
      </c>
      <c r="H20" s="232">
        <v>2.67</v>
      </c>
      <c r="I20" s="247">
        <v>43040</v>
      </c>
      <c r="J20" s="129"/>
      <c r="K20" s="139">
        <f t="shared" si="0"/>
        <v>1003</v>
      </c>
      <c r="L20" s="131">
        <f t="shared" si="1"/>
        <v>3</v>
      </c>
      <c r="M20" s="140">
        <f t="shared" si="2"/>
        <v>3</v>
      </c>
      <c r="N20" s="141">
        <f t="shared" si="3"/>
        <v>44136</v>
      </c>
      <c r="O20" s="160"/>
      <c r="P20" s="161"/>
      <c r="Q20" s="162"/>
      <c r="R20" s="222">
        <f t="shared" si="5"/>
        <v>1</v>
      </c>
      <c r="S20" s="222">
        <f t="shared" si="6"/>
        <v>36</v>
      </c>
      <c r="T20" s="252"/>
      <c r="U20" s="252"/>
      <c r="V20" s="252"/>
      <c r="W20" s="252"/>
    </row>
    <row r="21" spans="1:19" s="252" customFormat="1" ht="16.5" customHeight="1">
      <c r="A21" s="131">
        <v>11</v>
      </c>
      <c r="B21" s="230" t="s">
        <v>143</v>
      </c>
      <c r="C21" s="174">
        <v>28273</v>
      </c>
      <c r="D21" s="175"/>
      <c r="E21" s="218" t="s">
        <v>10</v>
      </c>
      <c r="F21" s="253">
        <v>1003</v>
      </c>
      <c r="G21" s="167">
        <v>2</v>
      </c>
      <c r="H21" s="132">
        <v>2.67</v>
      </c>
      <c r="I21" s="133">
        <v>42887</v>
      </c>
      <c r="J21" s="129"/>
      <c r="K21" s="139">
        <f t="shared" si="0"/>
        <v>1003</v>
      </c>
      <c r="L21" s="131">
        <f t="shared" si="1"/>
        <v>3</v>
      </c>
      <c r="M21" s="140">
        <f t="shared" si="2"/>
        <v>3</v>
      </c>
      <c r="N21" s="141">
        <f t="shared" si="3"/>
        <v>43983</v>
      </c>
      <c r="O21" s="160"/>
      <c r="P21" s="161"/>
      <c r="Q21" s="162"/>
      <c r="R21" s="222">
        <f aca="true" t="shared" si="7" ref="R21:R48">COUNTIF($B$11:$B$58,B21)</f>
        <v>1</v>
      </c>
      <c r="S21" s="222">
        <f aca="true" t="shared" si="8" ref="S21:S48">DATEDIF(I21,N21,"m")</f>
        <v>36</v>
      </c>
    </row>
    <row r="22" spans="1:19" s="252" customFormat="1" ht="16.5" customHeight="1">
      <c r="A22" s="131">
        <v>12</v>
      </c>
      <c r="B22" s="258" t="s">
        <v>179</v>
      </c>
      <c r="C22" s="269"/>
      <c r="D22" s="247">
        <v>31434</v>
      </c>
      <c r="E22" s="168" t="s">
        <v>10</v>
      </c>
      <c r="F22" s="169">
        <v>1004</v>
      </c>
      <c r="G22" s="167">
        <v>4</v>
      </c>
      <c r="H22" s="132">
        <v>2.46</v>
      </c>
      <c r="I22" s="133">
        <v>43252</v>
      </c>
      <c r="J22" s="129"/>
      <c r="K22" s="139">
        <f t="shared" si="0"/>
        <v>1004</v>
      </c>
      <c r="L22" s="131">
        <f t="shared" si="1"/>
        <v>5</v>
      </c>
      <c r="M22" s="140">
        <f t="shared" si="2"/>
        <v>2.66</v>
      </c>
      <c r="N22" s="141">
        <f t="shared" si="3"/>
        <v>43983</v>
      </c>
      <c r="O22" s="160"/>
      <c r="P22" s="161"/>
      <c r="Q22" s="162"/>
      <c r="R22" s="222">
        <f t="shared" si="7"/>
        <v>1</v>
      </c>
      <c r="S22" s="222">
        <f t="shared" si="8"/>
        <v>24</v>
      </c>
    </row>
    <row r="23" spans="1:19" s="252" customFormat="1" ht="16.5" customHeight="1">
      <c r="A23" s="131">
        <v>13</v>
      </c>
      <c r="B23" s="264" t="s">
        <v>180</v>
      </c>
      <c r="C23" s="219"/>
      <c r="D23" s="175">
        <v>30228</v>
      </c>
      <c r="E23" s="168" t="s">
        <v>11</v>
      </c>
      <c r="F23" s="169">
        <v>1007</v>
      </c>
      <c r="G23" s="167">
        <v>7</v>
      </c>
      <c r="H23" s="132">
        <v>2.73</v>
      </c>
      <c r="I23" s="133">
        <v>43101</v>
      </c>
      <c r="J23" s="129"/>
      <c r="K23" s="139">
        <f t="shared" si="0"/>
        <v>1007</v>
      </c>
      <c r="L23" s="131">
        <f t="shared" si="1"/>
        <v>8</v>
      </c>
      <c r="M23" s="140">
        <f t="shared" si="2"/>
        <v>2.91</v>
      </c>
      <c r="N23" s="141">
        <f t="shared" si="3"/>
        <v>43831</v>
      </c>
      <c r="O23" s="160"/>
      <c r="P23" s="161">
        <f aca="true" t="shared" si="9" ref="P23:P30">IF(MONTH(N23)&lt;7,((7-MONTH(N23))*(M23-H23))*1390+6*(M23-H23)*1490,(13-MONTH(N23))*(M23-H23)*1490)</f>
        <v>3110.400000000003</v>
      </c>
      <c r="Q23" s="162"/>
      <c r="R23" s="222">
        <f t="shared" si="7"/>
        <v>1</v>
      </c>
      <c r="S23" s="222">
        <f t="shared" si="8"/>
        <v>24</v>
      </c>
    </row>
    <row r="24" spans="1:23" s="252" customFormat="1" ht="16.5" customHeight="1">
      <c r="A24" s="131">
        <v>14</v>
      </c>
      <c r="B24" s="221" t="s">
        <v>52</v>
      </c>
      <c r="C24" s="174">
        <v>30204</v>
      </c>
      <c r="D24" s="175"/>
      <c r="E24" s="168" t="s">
        <v>35</v>
      </c>
      <c r="F24" s="228">
        <v>1007</v>
      </c>
      <c r="G24" s="167">
        <v>5</v>
      </c>
      <c r="H24" s="132">
        <v>2.37</v>
      </c>
      <c r="I24" s="133">
        <v>43132</v>
      </c>
      <c r="J24" s="137"/>
      <c r="K24" s="139">
        <f t="shared" si="0"/>
        <v>1007</v>
      </c>
      <c r="L24" s="131">
        <f t="shared" si="1"/>
        <v>6</v>
      </c>
      <c r="M24" s="140">
        <f t="shared" si="2"/>
        <v>2.55</v>
      </c>
      <c r="N24" s="141">
        <f t="shared" si="3"/>
        <v>43862</v>
      </c>
      <c r="O24" s="160"/>
      <c r="P24" s="161">
        <f t="shared" si="9"/>
        <v>2860.1999999999953</v>
      </c>
      <c r="Q24" s="143"/>
      <c r="R24" s="222">
        <f t="shared" si="7"/>
        <v>1</v>
      </c>
      <c r="S24" s="222">
        <f t="shared" si="8"/>
        <v>24</v>
      </c>
      <c r="T24" s="225"/>
      <c r="U24" s="225"/>
      <c r="V24" s="225"/>
      <c r="W24" s="225"/>
    </row>
    <row r="25" spans="1:19" s="252" customFormat="1" ht="16.5" customHeight="1">
      <c r="A25" s="131">
        <v>15</v>
      </c>
      <c r="B25" s="230" t="s">
        <v>181</v>
      </c>
      <c r="C25" s="243"/>
      <c r="D25" s="220">
        <v>32982</v>
      </c>
      <c r="E25" s="168" t="s">
        <v>35</v>
      </c>
      <c r="F25" s="169">
        <v>1007</v>
      </c>
      <c r="G25" s="167">
        <v>4</v>
      </c>
      <c r="H25" s="132">
        <v>2.19</v>
      </c>
      <c r="I25" s="133">
        <v>43160</v>
      </c>
      <c r="J25" s="129"/>
      <c r="K25" s="139">
        <f t="shared" si="0"/>
        <v>1007</v>
      </c>
      <c r="L25" s="131">
        <f t="shared" si="1"/>
        <v>5</v>
      </c>
      <c r="M25" s="140">
        <f t="shared" si="2"/>
        <v>2.37</v>
      </c>
      <c r="N25" s="141">
        <f t="shared" si="3"/>
        <v>43891</v>
      </c>
      <c r="O25" s="160"/>
      <c r="P25" s="161">
        <f t="shared" si="9"/>
        <v>2610.0000000000023</v>
      </c>
      <c r="Q25" s="162"/>
      <c r="R25" s="222">
        <f t="shared" si="7"/>
        <v>1</v>
      </c>
      <c r="S25" s="222">
        <f t="shared" si="8"/>
        <v>24</v>
      </c>
    </row>
    <row r="26" spans="1:23" s="261" customFormat="1" ht="16.5" customHeight="1">
      <c r="A26" s="131">
        <v>16</v>
      </c>
      <c r="B26" s="230" t="s">
        <v>57</v>
      </c>
      <c r="C26" s="241">
        <v>32844</v>
      </c>
      <c r="D26" s="262"/>
      <c r="E26" s="168" t="s">
        <v>11</v>
      </c>
      <c r="F26" s="245">
        <v>1007</v>
      </c>
      <c r="G26" s="167">
        <v>3</v>
      </c>
      <c r="H26" s="132">
        <v>2.01</v>
      </c>
      <c r="I26" s="133">
        <v>43435</v>
      </c>
      <c r="J26" s="129"/>
      <c r="K26" s="139">
        <f t="shared" si="0"/>
        <v>1007</v>
      </c>
      <c r="L26" s="131">
        <f t="shared" si="1"/>
        <v>4</v>
      </c>
      <c r="M26" s="140">
        <f t="shared" si="2"/>
        <v>2.19</v>
      </c>
      <c r="N26" s="141">
        <f t="shared" si="3"/>
        <v>44166</v>
      </c>
      <c r="O26" s="160"/>
      <c r="P26" s="161">
        <f t="shared" si="9"/>
        <v>268.2000000000002</v>
      </c>
      <c r="Q26" s="162"/>
      <c r="R26" s="222">
        <f t="shared" si="7"/>
        <v>1</v>
      </c>
      <c r="S26" s="222">
        <f t="shared" si="8"/>
        <v>24</v>
      </c>
      <c r="T26" s="252"/>
      <c r="U26" s="252"/>
      <c r="V26" s="252"/>
      <c r="W26" s="252"/>
    </row>
    <row r="27" spans="1:23" s="261" customFormat="1" ht="16.5" customHeight="1">
      <c r="A27" s="131">
        <v>17</v>
      </c>
      <c r="B27" s="258" t="s">
        <v>168</v>
      </c>
      <c r="C27" s="220"/>
      <c r="D27" s="220">
        <v>29125</v>
      </c>
      <c r="E27" s="168" t="s">
        <v>10</v>
      </c>
      <c r="F27" s="169">
        <v>1008</v>
      </c>
      <c r="G27" s="167">
        <v>7</v>
      </c>
      <c r="H27" s="132">
        <v>2.43</v>
      </c>
      <c r="I27" s="133">
        <v>43252</v>
      </c>
      <c r="J27" s="129"/>
      <c r="K27" s="139">
        <f t="shared" si="0"/>
        <v>1008</v>
      </c>
      <c r="L27" s="131">
        <f t="shared" si="1"/>
        <v>8</v>
      </c>
      <c r="M27" s="140">
        <f t="shared" si="2"/>
        <v>2.61</v>
      </c>
      <c r="N27" s="141">
        <f t="shared" si="3"/>
        <v>43983</v>
      </c>
      <c r="O27" s="160"/>
      <c r="P27" s="161">
        <f t="shared" si="9"/>
        <v>1859.3999999999971</v>
      </c>
      <c r="Q27" s="162"/>
      <c r="R27" s="222">
        <f t="shared" si="7"/>
        <v>1</v>
      </c>
      <c r="S27" s="222">
        <f t="shared" si="8"/>
        <v>24</v>
      </c>
      <c r="T27" s="252"/>
      <c r="U27" s="252"/>
      <c r="V27" s="252"/>
      <c r="W27" s="252"/>
    </row>
    <row r="28" spans="1:19" s="252" customFormat="1" ht="16.5" customHeight="1">
      <c r="A28" s="131">
        <v>18</v>
      </c>
      <c r="B28" s="221" t="s">
        <v>182</v>
      </c>
      <c r="C28" s="174"/>
      <c r="D28" s="175">
        <v>30292</v>
      </c>
      <c r="E28" s="168" t="s">
        <v>11</v>
      </c>
      <c r="F28" s="169">
        <v>1008</v>
      </c>
      <c r="G28" s="167">
        <v>6</v>
      </c>
      <c r="H28" s="132">
        <v>2.25</v>
      </c>
      <c r="I28" s="133">
        <v>43344</v>
      </c>
      <c r="J28" s="129"/>
      <c r="K28" s="139">
        <f t="shared" si="0"/>
        <v>1008</v>
      </c>
      <c r="L28" s="131">
        <f t="shared" si="1"/>
        <v>7</v>
      </c>
      <c r="M28" s="140">
        <f t="shared" si="2"/>
        <v>2.43</v>
      </c>
      <c r="N28" s="141">
        <f t="shared" si="3"/>
        <v>44075</v>
      </c>
      <c r="O28" s="160"/>
      <c r="P28" s="161">
        <f t="shared" si="9"/>
        <v>1072.8000000000009</v>
      </c>
      <c r="Q28" s="162"/>
      <c r="R28" s="222">
        <f t="shared" si="7"/>
        <v>1</v>
      </c>
      <c r="S28" s="222">
        <f t="shared" si="8"/>
        <v>24</v>
      </c>
    </row>
    <row r="29" spans="1:23" s="261" customFormat="1" ht="16.5" customHeight="1">
      <c r="A29" s="131">
        <v>19</v>
      </c>
      <c r="B29" s="264" t="s">
        <v>183</v>
      </c>
      <c r="C29" s="175">
        <v>27673</v>
      </c>
      <c r="D29" s="220"/>
      <c r="E29" s="168" t="s">
        <v>42</v>
      </c>
      <c r="F29" s="169">
        <v>1010</v>
      </c>
      <c r="G29" s="167">
        <v>11</v>
      </c>
      <c r="H29" s="132">
        <v>3.85</v>
      </c>
      <c r="I29" s="133">
        <v>43374</v>
      </c>
      <c r="J29" s="129"/>
      <c r="K29" s="139">
        <f t="shared" si="0"/>
        <v>1010</v>
      </c>
      <c r="L29" s="131">
        <f t="shared" si="1"/>
        <v>12</v>
      </c>
      <c r="M29" s="140">
        <f t="shared" si="2"/>
        <v>4.03</v>
      </c>
      <c r="N29" s="141">
        <f t="shared" si="3"/>
        <v>44105</v>
      </c>
      <c r="O29" s="160"/>
      <c r="P29" s="161">
        <f t="shared" si="9"/>
        <v>804.6000000000007</v>
      </c>
      <c r="Q29" s="143"/>
      <c r="R29" s="222">
        <f t="shared" si="7"/>
        <v>1</v>
      </c>
      <c r="S29" s="222">
        <f t="shared" si="8"/>
        <v>24</v>
      </c>
      <c r="T29" s="252"/>
      <c r="U29" s="252"/>
      <c r="V29" s="252"/>
      <c r="W29" s="252"/>
    </row>
    <row r="30" spans="1:23" s="261" customFormat="1" ht="16.5" customHeight="1">
      <c r="A30" s="131">
        <v>20</v>
      </c>
      <c r="B30" s="221" t="s">
        <v>184</v>
      </c>
      <c r="C30" s="247">
        <v>28747</v>
      </c>
      <c r="D30" s="220"/>
      <c r="E30" s="168" t="s">
        <v>11</v>
      </c>
      <c r="F30" s="169">
        <v>1010</v>
      </c>
      <c r="G30" s="167">
        <v>6</v>
      </c>
      <c r="H30" s="132">
        <v>2.95</v>
      </c>
      <c r="I30" s="133">
        <v>43405</v>
      </c>
      <c r="J30" s="129"/>
      <c r="K30" s="139">
        <f t="shared" si="0"/>
        <v>1010</v>
      </c>
      <c r="L30" s="131">
        <f t="shared" si="1"/>
        <v>7</v>
      </c>
      <c r="M30" s="140">
        <f t="shared" si="2"/>
        <v>3.13</v>
      </c>
      <c r="N30" s="141">
        <f t="shared" si="3"/>
        <v>44136</v>
      </c>
      <c r="O30" s="160"/>
      <c r="P30" s="161">
        <f t="shared" si="9"/>
        <v>536.3999999999992</v>
      </c>
      <c r="Q30" s="162"/>
      <c r="R30" s="222">
        <f t="shared" si="7"/>
        <v>1</v>
      </c>
      <c r="S30" s="222">
        <f t="shared" si="8"/>
        <v>24</v>
      </c>
      <c r="T30" s="252"/>
      <c r="U30" s="252"/>
      <c r="V30" s="252"/>
      <c r="W30" s="252"/>
    </row>
    <row r="31" spans="1:19" s="252" customFormat="1" ht="16.5" customHeight="1">
      <c r="A31" s="131">
        <v>21</v>
      </c>
      <c r="B31" s="258" t="s">
        <v>187</v>
      </c>
      <c r="C31" s="247">
        <v>28457</v>
      </c>
      <c r="D31" s="220"/>
      <c r="E31" s="168" t="s">
        <v>11</v>
      </c>
      <c r="F31" s="169">
        <v>1011</v>
      </c>
      <c r="G31" s="167">
        <v>7</v>
      </c>
      <c r="H31" s="132">
        <v>2.58</v>
      </c>
      <c r="I31" s="133">
        <v>43252</v>
      </c>
      <c r="J31" s="129"/>
      <c r="K31" s="139">
        <f t="shared" si="0"/>
        <v>1011</v>
      </c>
      <c r="L31" s="131">
        <f t="shared" si="1"/>
        <v>8</v>
      </c>
      <c r="M31" s="140">
        <f t="shared" si="2"/>
        <v>2.76</v>
      </c>
      <c r="N31" s="141">
        <f t="shared" si="3"/>
        <v>43983</v>
      </c>
      <c r="O31" s="160"/>
      <c r="P31" s="161"/>
      <c r="Q31" s="162"/>
      <c r="R31" s="222">
        <f t="shared" si="7"/>
        <v>1</v>
      </c>
      <c r="S31" s="222">
        <f t="shared" si="8"/>
        <v>24</v>
      </c>
    </row>
    <row r="32" spans="1:23" s="263" customFormat="1" ht="16.5" customHeight="1">
      <c r="A32" s="131">
        <v>22</v>
      </c>
      <c r="B32" s="221" t="s">
        <v>192</v>
      </c>
      <c r="C32" s="219" t="s">
        <v>193</v>
      </c>
      <c r="D32" s="218"/>
      <c r="E32" s="265" t="s">
        <v>11</v>
      </c>
      <c r="F32" s="169">
        <v>1011</v>
      </c>
      <c r="G32" s="167">
        <v>7</v>
      </c>
      <c r="H32" s="132">
        <v>2.58</v>
      </c>
      <c r="I32" s="133">
        <v>43101</v>
      </c>
      <c r="J32" s="129"/>
      <c r="K32" s="139">
        <f t="shared" si="0"/>
        <v>1011</v>
      </c>
      <c r="L32" s="131">
        <f t="shared" si="1"/>
        <v>8</v>
      </c>
      <c r="M32" s="140">
        <f t="shared" si="2"/>
        <v>2.76</v>
      </c>
      <c r="N32" s="141">
        <f t="shared" si="3"/>
        <v>43831</v>
      </c>
      <c r="O32" s="160"/>
      <c r="P32" s="161"/>
      <c r="Q32" s="162"/>
      <c r="R32" s="222">
        <f t="shared" si="7"/>
        <v>1</v>
      </c>
      <c r="S32" s="222">
        <f t="shared" si="8"/>
        <v>24</v>
      </c>
      <c r="T32" s="252"/>
      <c r="U32" s="252"/>
      <c r="V32" s="252"/>
      <c r="W32" s="252"/>
    </row>
    <row r="33" spans="1:19" s="252" customFormat="1" ht="16.5" customHeight="1">
      <c r="A33" s="131">
        <v>23</v>
      </c>
      <c r="B33" s="221" t="s">
        <v>194</v>
      </c>
      <c r="C33" s="220">
        <v>26299</v>
      </c>
      <c r="D33" s="218"/>
      <c r="E33" s="265" t="s">
        <v>11</v>
      </c>
      <c r="F33" s="169">
        <v>1011</v>
      </c>
      <c r="G33" s="167">
        <v>7</v>
      </c>
      <c r="H33" s="132">
        <v>2.58</v>
      </c>
      <c r="I33" s="133">
        <v>43101</v>
      </c>
      <c r="J33" s="129"/>
      <c r="K33" s="139">
        <f t="shared" si="0"/>
        <v>1011</v>
      </c>
      <c r="L33" s="131">
        <f t="shared" si="1"/>
        <v>8</v>
      </c>
      <c r="M33" s="140">
        <f t="shared" si="2"/>
        <v>2.76</v>
      </c>
      <c r="N33" s="141">
        <f t="shared" si="3"/>
        <v>43831</v>
      </c>
      <c r="O33" s="160"/>
      <c r="P33" s="161"/>
      <c r="Q33" s="162"/>
      <c r="R33" s="222">
        <f t="shared" si="7"/>
        <v>1</v>
      </c>
      <c r="S33" s="222">
        <f t="shared" si="8"/>
        <v>24</v>
      </c>
    </row>
    <row r="34" spans="1:19" s="252" customFormat="1" ht="16.5" customHeight="1">
      <c r="A34" s="131">
        <v>24</v>
      </c>
      <c r="B34" s="221" t="s">
        <v>185</v>
      </c>
      <c r="C34" s="218" t="s">
        <v>186</v>
      </c>
      <c r="D34" s="219"/>
      <c r="E34" s="168" t="s">
        <v>11</v>
      </c>
      <c r="F34" s="169">
        <v>1011</v>
      </c>
      <c r="G34" s="167">
        <v>7</v>
      </c>
      <c r="H34" s="132">
        <v>2.58</v>
      </c>
      <c r="I34" s="133">
        <v>43101</v>
      </c>
      <c r="J34" s="129"/>
      <c r="K34" s="139">
        <f t="shared" si="0"/>
        <v>1011</v>
      </c>
      <c r="L34" s="131">
        <f t="shared" si="1"/>
        <v>8</v>
      </c>
      <c r="M34" s="140">
        <f t="shared" si="2"/>
        <v>2.76</v>
      </c>
      <c r="N34" s="141">
        <f t="shared" si="3"/>
        <v>43831</v>
      </c>
      <c r="O34" s="160"/>
      <c r="P34" s="161"/>
      <c r="Q34" s="162"/>
      <c r="R34" s="222">
        <f t="shared" si="7"/>
        <v>1</v>
      </c>
      <c r="S34" s="222">
        <f t="shared" si="8"/>
        <v>24</v>
      </c>
    </row>
    <row r="35" spans="1:19" s="252" customFormat="1" ht="16.5" customHeight="1">
      <c r="A35" s="131">
        <v>25</v>
      </c>
      <c r="B35" s="264" t="s">
        <v>144</v>
      </c>
      <c r="C35" s="174"/>
      <c r="D35" s="175">
        <v>29507</v>
      </c>
      <c r="E35" s="218" t="s">
        <v>11</v>
      </c>
      <c r="F35" s="270">
        <v>6031</v>
      </c>
      <c r="G35" s="167">
        <v>3</v>
      </c>
      <c r="H35" s="132">
        <v>3</v>
      </c>
      <c r="I35" s="133">
        <v>42736</v>
      </c>
      <c r="J35" s="129"/>
      <c r="K35" s="139">
        <f t="shared" si="0"/>
        <v>6031</v>
      </c>
      <c r="L35" s="131">
        <f t="shared" si="1"/>
        <v>4</v>
      </c>
      <c r="M35" s="140">
        <f t="shared" si="2"/>
        <v>3.33</v>
      </c>
      <c r="N35" s="141">
        <f t="shared" si="3"/>
        <v>43831</v>
      </c>
      <c r="O35" s="160"/>
      <c r="P35" s="161"/>
      <c r="Q35" s="162"/>
      <c r="R35" s="222">
        <f t="shared" si="7"/>
        <v>1</v>
      </c>
      <c r="S35" s="222">
        <f t="shared" si="8"/>
        <v>36</v>
      </c>
    </row>
    <row r="36" spans="1:19" s="252" customFormat="1" ht="16.5" customHeight="1">
      <c r="A36" s="131">
        <v>26</v>
      </c>
      <c r="B36" s="230" t="s">
        <v>145</v>
      </c>
      <c r="C36" s="174"/>
      <c r="D36" s="175">
        <v>24243</v>
      </c>
      <c r="E36" s="218" t="s">
        <v>10</v>
      </c>
      <c r="F36" s="253">
        <v>13095</v>
      </c>
      <c r="G36" s="167">
        <v>3</v>
      </c>
      <c r="H36" s="132">
        <v>3</v>
      </c>
      <c r="I36" s="133">
        <v>42767</v>
      </c>
      <c r="J36" s="129"/>
      <c r="K36" s="139">
        <f t="shared" si="0"/>
        <v>13095</v>
      </c>
      <c r="L36" s="131">
        <f t="shared" si="1"/>
        <v>4</v>
      </c>
      <c r="M36" s="140">
        <f t="shared" si="2"/>
        <v>3.33</v>
      </c>
      <c r="N36" s="141">
        <f t="shared" si="3"/>
        <v>43862</v>
      </c>
      <c r="O36" s="160"/>
      <c r="P36" s="161">
        <f>IF(MONTH(N36)&lt;7,((7-MONTH(N36))*(M36-H36))*1390+6*(M36-H36)*1490,(13-MONTH(N36))*(M36-H36)*1490)</f>
        <v>5243.700000000001</v>
      </c>
      <c r="Q36" s="143"/>
      <c r="R36" s="222">
        <f t="shared" si="7"/>
        <v>1</v>
      </c>
      <c r="S36" s="222">
        <f t="shared" si="8"/>
        <v>36</v>
      </c>
    </row>
    <row r="37" spans="1:19" s="252" customFormat="1" ht="16.5" customHeight="1">
      <c r="A37" s="131">
        <v>27</v>
      </c>
      <c r="B37" s="221" t="s">
        <v>146</v>
      </c>
      <c r="C37" s="174"/>
      <c r="D37" s="175">
        <v>31226</v>
      </c>
      <c r="E37" s="218" t="s">
        <v>10</v>
      </c>
      <c r="F37" s="169">
        <v>13095</v>
      </c>
      <c r="G37" s="167">
        <v>3</v>
      </c>
      <c r="H37" s="132">
        <v>3</v>
      </c>
      <c r="I37" s="133">
        <v>43009</v>
      </c>
      <c r="J37" s="129"/>
      <c r="K37" s="139">
        <f t="shared" si="0"/>
        <v>13095</v>
      </c>
      <c r="L37" s="131">
        <f t="shared" si="1"/>
        <v>4</v>
      </c>
      <c r="M37" s="140">
        <f t="shared" si="2"/>
        <v>3.33</v>
      </c>
      <c r="N37" s="141">
        <f t="shared" si="3"/>
        <v>44105</v>
      </c>
      <c r="O37" s="160"/>
      <c r="P37" s="161">
        <f>IF(MONTH(N37)&lt;7,((7-MONTH(N37))*(M37-H37))*1390+6*(M37-H37)*1490,(13-MONTH(N37))*(M37-H37)*1490)</f>
        <v>1475.1000000000004</v>
      </c>
      <c r="Q37" s="162"/>
      <c r="R37" s="222">
        <f t="shared" si="7"/>
        <v>1</v>
      </c>
      <c r="S37" s="222">
        <f t="shared" si="8"/>
        <v>36</v>
      </c>
    </row>
    <row r="38" spans="1:23" s="252" customFormat="1" ht="16.5" customHeight="1">
      <c r="A38" s="131">
        <v>28</v>
      </c>
      <c r="B38" s="221" t="s">
        <v>51</v>
      </c>
      <c r="C38" s="220"/>
      <c r="D38" s="173">
        <v>28943</v>
      </c>
      <c r="E38" s="218" t="str">
        <f>VLOOKUP(B38,'[1]Toan truong'!C$11:Z$450,15,0)</f>
        <v>Th.S</v>
      </c>
      <c r="F38" s="169">
        <v>13095</v>
      </c>
      <c r="G38" s="167">
        <v>3</v>
      </c>
      <c r="H38" s="132">
        <v>3</v>
      </c>
      <c r="I38" s="133">
        <v>42644</v>
      </c>
      <c r="J38" s="129"/>
      <c r="K38" s="139">
        <f t="shared" si="0"/>
        <v>13095</v>
      </c>
      <c r="L38" s="131">
        <f t="shared" si="1"/>
        <v>4</v>
      </c>
      <c r="M38" s="140">
        <f t="shared" si="2"/>
        <v>3.33</v>
      </c>
      <c r="N38" s="141">
        <v>43831</v>
      </c>
      <c r="O38" s="160"/>
      <c r="P38" s="161">
        <f>IF(MONTH(N38)&lt;7,((7-MONTH(N38))*(M38-H38))*1390+6*(M38-H38)*1490,(13-MONTH(N38))*(M38-H38)*1490)</f>
        <v>5702.4000000000015</v>
      </c>
      <c r="Q38" s="143"/>
      <c r="R38" s="222">
        <f t="shared" si="7"/>
        <v>1</v>
      </c>
      <c r="S38" s="222">
        <f t="shared" si="8"/>
        <v>39</v>
      </c>
      <c r="T38" s="263"/>
      <c r="U38" s="263"/>
      <c r="V38" s="263"/>
      <c r="W38" s="263"/>
    </row>
    <row r="39" spans="1:19" s="252" customFormat="1" ht="16.5" customHeight="1">
      <c r="A39" s="131">
        <v>29</v>
      </c>
      <c r="B39" s="230" t="s">
        <v>148</v>
      </c>
      <c r="C39" s="174"/>
      <c r="D39" s="175">
        <v>33059</v>
      </c>
      <c r="E39" s="218" t="s">
        <v>10</v>
      </c>
      <c r="F39" s="253">
        <v>13095</v>
      </c>
      <c r="G39" s="167">
        <v>2</v>
      </c>
      <c r="H39" s="132">
        <v>2.67</v>
      </c>
      <c r="I39" s="133">
        <v>42948</v>
      </c>
      <c r="J39" s="129"/>
      <c r="K39" s="139">
        <f t="shared" si="0"/>
        <v>13095</v>
      </c>
      <c r="L39" s="131">
        <f t="shared" si="1"/>
        <v>3</v>
      </c>
      <c r="M39" s="140">
        <f t="shared" si="2"/>
        <v>3</v>
      </c>
      <c r="N39" s="141">
        <f aca="true" t="shared" si="10" ref="N39:N47">DATE(YEAR(I39)+VLOOKUP(K39,$T$82:$U$107,2,0),MONTH(I39),DAY(I39))</f>
        <v>44044</v>
      </c>
      <c r="O39" s="160"/>
      <c r="P39" s="161">
        <f>IF(MONTH(N39)&lt;7,((7-MONTH(N39))*(M39-H39))*1390+6*(M39-H39)*1490,(13-MONTH(N39))*(M39-H39)*1490)</f>
        <v>2458.5000000000005</v>
      </c>
      <c r="Q39" s="162"/>
      <c r="R39" s="222">
        <f t="shared" si="7"/>
        <v>1</v>
      </c>
      <c r="S39" s="222">
        <f t="shared" si="8"/>
        <v>36</v>
      </c>
    </row>
    <row r="40" spans="1:19" s="252" customFormat="1" ht="16.5" customHeight="1">
      <c r="A40" s="131">
        <v>30</v>
      </c>
      <c r="B40" s="266" t="s">
        <v>149</v>
      </c>
      <c r="C40" s="267">
        <v>30659</v>
      </c>
      <c r="D40" s="242"/>
      <c r="E40" s="218" t="s">
        <v>10</v>
      </c>
      <c r="F40" s="268">
        <v>13095</v>
      </c>
      <c r="G40" s="219">
        <v>1</v>
      </c>
      <c r="H40" s="232">
        <v>2.34</v>
      </c>
      <c r="I40" s="242">
        <v>42887</v>
      </c>
      <c r="J40" s="129"/>
      <c r="K40" s="139">
        <f t="shared" si="0"/>
        <v>13095</v>
      </c>
      <c r="L40" s="131">
        <f t="shared" si="1"/>
        <v>2</v>
      </c>
      <c r="M40" s="140">
        <f t="shared" si="2"/>
        <v>2.67</v>
      </c>
      <c r="N40" s="141">
        <f t="shared" si="10"/>
        <v>43983</v>
      </c>
      <c r="O40" s="160"/>
      <c r="P40" s="161">
        <f>IF(MONTH(N40)&lt;7,((7-MONTH(N40))*(M40-H40))*1390+6*(M40-H40)*1490,(13-MONTH(N40))*(M40-H40)*1490)</f>
        <v>3408.900000000001</v>
      </c>
      <c r="Q40" s="162"/>
      <c r="R40" s="222">
        <f t="shared" si="7"/>
        <v>1</v>
      </c>
      <c r="S40" s="222">
        <f t="shared" si="8"/>
        <v>36</v>
      </c>
    </row>
    <row r="41" spans="1:19" s="252" customFormat="1" ht="16.5" customHeight="1">
      <c r="A41" s="131">
        <v>31</v>
      </c>
      <c r="B41" s="221" t="s">
        <v>150</v>
      </c>
      <c r="C41" s="174"/>
      <c r="D41" s="175">
        <v>30028</v>
      </c>
      <c r="E41" s="218" t="s">
        <v>10</v>
      </c>
      <c r="F41" s="169">
        <v>15111</v>
      </c>
      <c r="G41" s="167">
        <v>4</v>
      </c>
      <c r="H41" s="132">
        <v>3.33</v>
      </c>
      <c r="I41" s="133">
        <v>43040</v>
      </c>
      <c r="J41" s="129"/>
      <c r="K41" s="139">
        <f t="shared" si="0"/>
        <v>15111</v>
      </c>
      <c r="L41" s="131">
        <f t="shared" si="1"/>
        <v>5</v>
      </c>
      <c r="M41" s="140">
        <f t="shared" si="2"/>
        <v>3.66</v>
      </c>
      <c r="N41" s="141">
        <f t="shared" si="10"/>
        <v>44136</v>
      </c>
      <c r="O41" s="160"/>
      <c r="P41" s="161"/>
      <c r="Q41" s="162"/>
      <c r="R41" s="222">
        <f t="shared" si="7"/>
        <v>1</v>
      </c>
      <c r="S41" s="222">
        <f t="shared" si="8"/>
        <v>36</v>
      </c>
    </row>
    <row r="42" spans="1:19" s="252" customFormat="1" ht="16.5" customHeight="1">
      <c r="A42" s="131">
        <v>32</v>
      </c>
      <c r="B42" s="221" t="s">
        <v>151</v>
      </c>
      <c r="C42" s="219"/>
      <c r="D42" s="173">
        <v>1984</v>
      </c>
      <c r="E42" s="218" t="s">
        <v>55</v>
      </c>
      <c r="F42" s="169">
        <v>15111</v>
      </c>
      <c r="G42" s="167">
        <v>4</v>
      </c>
      <c r="H42" s="132">
        <v>3.33</v>
      </c>
      <c r="I42" s="133">
        <v>42917</v>
      </c>
      <c r="J42" s="129"/>
      <c r="K42" s="139">
        <f t="shared" si="0"/>
        <v>15111</v>
      </c>
      <c r="L42" s="131">
        <f t="shared" si="1"/>
        <v>5</v>
      </c>
      <c r="M42" s="140">
        <f t="shared" si="2"/>
        <v>3.66</v>
      </c>
      <c r="N42" s="141">
        <f t="shared" si="10"/>
        <v>44013</v>
      </c>
      <c r="O42" s="160"/>
      <c r="P42" s="161">
        <f>IF(MONTH(N42)&lt;7,((7-MONTH(N42))*(M42-H42))*1390+6*(M42-H42)*1490,(13-MONTH(N42))*(M42-H42)*1490)</f>
        <v>2950.2000000000007</v>
      </c>
      <c r="Q42" s="162"/>
      <c r="R42" s="222">
        <f t="shared" si="7"/>
        <v>1</v>
      </c>
      <c r="S42" s="222">
        <f t="shared" si="8"/>
        <v>36</v>
      </c>
    </row>
    <row r="43" spans="1:19" s="252" customFormat="1" ht="16.5" customHeight="1">
      <c r="A43" s="131">
        <v>33</v>
      </c>
      <c r="B43" s="221" t="s">
        <v>152</v>
      </c>
      <c r="C43" s="174">
        <v>29577</v>
      </c>
      <c r="D43" s="175"/>
      <c r="E43" s="218" t="s">
        <v>55</v>
      </c>
      <c r="F43" s="169">
        <v>15111</v>
      </c>
      <c r="G43" s="167">
        <v>4</v>
      </c>
      <c r="H43" s="132">
        <v>3.33</v>
      </c>
      <c r="I43" s="133">
        <v>43009</v>
      </c>
      <c r="J43" s="129"/>
      <c r="K43" s="139">
        <f t="shared" si="0"/>
        <v>15111</v>
      </c>
      <c r="L43" s="131">
        <f t="shared" si="1"/>
        <v>5</v>
      </c>
      <c r="M43" s="140">
        <f t="shared" si="2"/>
        <v>3.66</v>
      </c>
      <c r="N43" s="141">
        <f t="shared" si="10"/>
        <v>44105</v>
      </c>
      <c r="O43" s="160"/>
      <c r="P43" s="161">
        <f>IF(MONTH(N43)&lt;7,((7-MONTH(N43))*(M43-H43))*1390+6*(M43-H43)*1490,(13-MONTH(N43))*(M43-H43)*1490)</f>
        <v>1475.1000000000004</v>
      </c>
      <c r="Q43" s="143"/>
      <c r="R43" s="222">
        <f t="shared" si="7"/>
        <v>1</v>
      </c>
      <c r="S43" s="222">
        <f t="shared" si="8"/>
        <v>36</v>
      </c>
    </row>
    <row r="44" spans="1:19" s="252" customFormat="1" ht="16.5" customHeight="1">
      <c r="A44" s="131">
        <v>34</v>
      </c>
      <c r="B44" s="230" t="s">
        <v>153</v>
      </c>
      <c r="C44" s="174">
        <v>32491</v>
      </c>
      <c r="D44" s="175"/>
      <c r="E44" s="218" t="s">
        <v>10</v>
      </c>
      <c r="F44" s="253">
        <v>15111</v>
      </c>
      <c r="G44" s="167">
        <v>3</v>
      </c>
      <c r="H44" s="132">
        <v>3</v>
      </c>
      <c r="I44" s="133">
        <v>42887</v>
      </c>
      <c r="J44" s="129"/>
      <c r="K44" s="139">
        <f t="shared" si="0"/>
        <v>15111</v>
      </c>
      <c r="L44" s="131">
        <f t="shared" si="1"/>
        <v>4</v>
      </c>
      <c r="M44" s="140">
        <f t="shared" si="2"/>
        <v>3.33</v>
      </c>
      <c r="N44" s="141">
        <f t="shared" si="10"/>
        <v>43983</v>
      </c>
      <c r="O44" s="160"/>
      <c r="P44" s="161">
        <f>IF(MONTH(N44)&lt;7,((7-MONTH(N44))*(M44-H44))*1390+6*(M44-H44)*1490,(13-MONTH(N44))*(M44-H44)*1490)</f>
        <v>3408.900000000001</v>
      </c>
      <c r="Q44" s="143"/>
      <c r="R44" s="222">
        <f t="shared" si="7"/>
        <v>1</v>
      </c>
      <c r="S44" s="222">
        <f t="shared" si="8"/>
        <v>36</v>
      </c>
    </row>
    <row r="45" spans="1:19" s="252" customFormat="1" ht="16.5" customHeight="1">
      <c r="A45" s="131">
        <v>35</v>
      </c>
      <c r="B45" s="239" t="s">
        <v>154</v>
      </c>
      <c r="C45" s="174"/>
      <c r="D45" s="175">
        <v>32097</v>
      </c>
      <c r="E45" s="218" t="str">
        <f>VLOOKUP(B45,'[1]Toan truong'!C$11:Z$450,15,0)</f>
        <v>Th.S</v>
      </c>
      <c r="F45" s="254">
        <v>15111</v>
      </c>
      <c r="G45" s="167">
        <v>3</v>
      </c>
      <c r="H45" s="132">
        <v>3</v>
      </c>
      <c r="I45" s="133">
        <v>42767</v>
      </c>
      <c r="J45" s="129"/>
      <c r="K45" s="139">
        <f t="shared" si="0"/>
        <v>15111</v>
      </c>
      <c r="L45" s="131">
        <f t="shared" si="1"/>
        <v>4</v>
      </c>
      <c r="M45" s="140">
        <f t="shared" si="2"/>
        <v>3.33</v>
      </c>
      <c r="N45" s="141">
        <f t="shared" si="10"/>
        <v>43862</v>
      </c>
      <c r="O45" s="160"/>
      <c r="P45" s="161"/>
      <c r="Q45" s="162"/>
      <c r="R45" s="222">
        <f t="shared" si="7"/>
        <v>1</v>
      </c>
      <c r="S45" s="222">
        <f t="shared" si="8"/>
        <v>36</v>
      </c>
    </row>
    <row r="46" spans="1:19" s="252" customFormat="1" ht="16.5" customHeight="1">
      <c r="A46" s="131">
        <v>36</v>
      </c>
      <c r="B46" s="240" t="s">
        <v>155</v>
      </c>
      <c r="C46" s="236">
        <v>32340</v>
      </c>
      <c r="D46" s="241"/>
      <c r="E46" s="218" t="s">
        <v>10</v>
      </c>
      <c r="F46" s="268">
        <v>15111</v>
      </c>
      <c r="G46" s="219">
        <v>2</v>
      </c>
      <c r="H46" s="232">
        <v>2.67</v>
      </c>
      <c r="I46" s="242">
        <v>42856</v>
      </c>
      <c r="J46" s="129"/>
      <c r="K46" s="139">
        <f t="shared" si="0"/>
        <v>15111</v>
      </c>
      <c r="L46" s="131">
        <f t="shared" si="1"/>
        <v>3</v>
      </c>
      <c r="M46" s="140">
        <f t="shared" si="2"/>
        <v>3</v>
      </c>
      <c r="N46" s="141">
        <f t="shared" si="10"/>
        <v>43952</v>
      </c>
      <c r="O46" s="160"/>
      <c r="P46" s="161">
        <f>IF(MONTH(N46)&lt;7,((7-MONTH(N46))*(M46-H46))*1390+6*(M46-H46)*1490,(13-MONTH(N46))*(M46-H46)*1490)</f>
        <v>3867.600000000001</v>
      </c>
      <c r="Q46" s="162"/>
      <c r="R46" s="222">
        <f t="shared" si="7"/>
        <v>1</v>
      </c>
      <c r="S46" s="222">
        <f t="shared" si="8"/>
        <v>36</v>
      </c>
    </row>
    <row r="47" spans="1:19" s="252" customFormat="1" ht="16.5" customHeight="1">
      <c r="A47" s="131">
        <v>37</v>
      </c>
      <c r="B47" s="221" t="s">
        <v>178</v>
      </c>
      <c r="C47" s="173"/>
      <c r="D47" s="173">
        <v>31628</v>
      </c>
      <c r="E47" s="218" t="s">
        <v>58</v>
      </c>
      <c r="F47" s="169">
        <v>16119</v>
      </c>
      <c r="G47" s="167">
        <v>5</v>
      </c>
      <c r="H47" s="132">
        <v>2.66</v>
      </c>
      <c r="I47" s="133">
        <v>43132</v>
      </c>
      <c r="J47" s="129"/>
      <c r="K47" s="139">
        <f t="shared" si="0"/>
        <v>16119</v>
      </c>
      <c r="L47" s="131">
        <f t="shared" si="1"/>
        <v>6</v>
      </c>
      <c r="M47" s="140">
        <f t="shared" si="2"/>
        <v>2.86</v>
      </c>
      <c r="N47" s="141">
        <f t="shared" si="10"/>
        <v>43862</v>
      </c>
      <c r="O47" s="160"/>
      <c r="P47" s="161">
        <f>IF(MONTH(N47)&lt;7,((7-MONTH(N47))*(M47-H47))*1390+6*(M47-H47)*1490,(13-MONTH(N47))*(M47-H47)*1490)</f>
        <v>3177.999999999996</v>
      </c>
      <c r="Q47" s="162"/>
      <c r="R47" s="222">
        <f t="shared" si="7"/>
        <v>1</v>
      </c>
      <c r="S47" s="222">
        <f t="shared" si="8"/>
        <v>24</v>
      </c>
    </row>
    <row r="48" spans="1:19" s="252" customFormat="1" ht="16.5" customHeight="1">
      <c r="A48" s="131">
        <v>38</v>
      </c>
      <c r="B48" s="221" t="s">
        <v>156</v>
      </c>
      <c r="C48" s="173"/>
      <c r="D48" s="173">
        <v>32495</v>
      </c>
      <c r="E48" s="219" t="s">
        <v>11</v>
      </c>
      <c r="F48" s="169" t="s">
        <v>157</v>
      </c>
      <c r="G48" s="167">
        <v>2</v>
      </c>
      <c r="H48" s="132">
        <v>2.67</v>
      </c>
      <c r="I48" s="133">
        <v>42887</v>
      </c>
      <c r="J48" s="129"/>
      <c r="K48" s="139" t="str">
        <f t="shared" si="0"/>
        <v>V.08.05.12</v>
      </c>
      <c r="L48" s="131">
        <f t="shared" si="1"/>
        <v>3</v>
      </c>
      <c r="M48" s="140">
        <v>3</v>
      </c>
      <c r="N48" s="141">
        <v>43983</v>
      </c>
      <c r="O48" s="160"/>
      <c r="P48" s="161">
        <f>IF(MONTH(N48)&lt;7,((7-MONTH(N48))*(M48-H48))*1390+6*(M48-H48)*1490,(13-MONTH(N48))*(M48-H48)*1490)</f>
        <v>3408.900000000001</v>
      </c>
      <c r="Q48" s="162"/>
      <c r="R48" s="222">
        <f t="shared" si="7"/>
        <v>1</v>
      </c>
      <c r="S48" s="222">
        <f t="shared" si="8"/>
        <v>36</v>
      </c>
    </row>
    <row r="49" spans="1:19" s="225" customFormat="1" ht="16.5" customHeight="1">
      <c r="A49" s="134" t="s">
        <v>14</v>
      </c>
      <c r="B49" s="135" t="s">
        <v>204</v>
      </c>
      <c r="C49" s="128"/>
      <c r="D49" s="130"/>
      <c r="E49" s="121"/>
      <c r="F49" s="154"/>
      <c r="G49" s="137"/>
      <c r="H49" s="149"/>
      <c r="I49" s="137"/>
      <c r="J49" s="137"/>
      <c r="K49" s="154"/>
      <c r="L49" s="137"/>
      <c r="M49" s="149"/>
      <c r="N49" s="137"/>
      <c r="O49" s="136"/>
      <c r="P49" s="163"/>
      <c r="Q49" s="143"/>
      <c r="R49" s="222">
        <f>COUNTIF($B$11:$B$58,B49)</f>
        <v>1</v>
      </c>
      <c r="S49" s="222">
        <f aca="true" t="shared" si="11" ref="S49:S58">DATEDIF(I49,N49,"m")</f>
        <v>0</v>
      </c>
    </row>
    <row r="50" spans="1:23" s="252" customFormat="1" ht="16.5" customHeight="1">
      <c r="A50" s="164">
        <v>1</v>
      </c>
      <c r="B50" s="230" t="s">
        <v>176</v>
      </c>
      <c r="C50" s="231"/>
      <c r="D50" s="271">
        <v>32374</v>
      </c>
      <c r="E50" s="218" t="str">
        <f>VLOOKUP(B50,'[1]Toan truong'!C$11:Z$450,15,0)</f>
        <v>Th.S</v>
      </c>
      <c r="F50" s="169">
        <v>1003</v>
      </c>
      <c r="G50" s="167">
        <v>3</v>
      </c>
      <c r="H50" s="132">
        <v>3</v>
      </c>
      <c r="I50" s="133">
        <v>43221</v>
      </c>
      <c r="J50" s="137"/>
      <c r="K50" s="139">
        <f>F50</f>
        <v>1003</v>
      </c>
      <c r="L50" s="131">
        <f>G50+1</f>
        <v>4</v>
      </c>
      <c r="M50" s="140">
        <f>VLOOKUP(K50,$B$82:$R$107,MATCH(L50,$B$81:$R$81,0),0)</f>
        <v>3.33</v>
      </c>
      <c r="N50" s="141">
        <f>DATE(YEAR(I50)+VLOOKUP(K50,$T$82:$U$107,2,0),MONTH(I50)-6,DAY(I50))</f>
        <v>44136</v>
      </c>
      <c r="O50" s="160"/>
      <c r="P50" s="161"/>
      <c r="Q50" s="143" t="s">
        <v>54</v>
      </c>
      <c r="R50" s="222">
        <f>COUNTIF($B$11:$B$58,B50)</f>
        <v>1</v>
      </c>
      <c r="S50" s="222">
        <f t="shared" si="11"/>
        <v>30</v>
      </c>
      <c r="T50" s="225"/>
      <c r="U50" s="225"/>
      <c r="V50" s="225"/>
      <c r="W50" s="225"/>
    </row>
    <row r="51" spans="1:23" s="252" customFormat="1" ht="16.5" customHeight="1">
      <c r="A51" s="164">
        <v>2</v>
      </c>
      <c r="B51" s="221" t="s">
        <v>188</v>
      </c>
      <c r="C51" s="218"/>
      <c r="D51" s="173" t="s">
        <v>189</v>
      </c>
      <c r="E51" s="218" t="str">
        <f>VLOOKUP(B51,'[1]Toan truong'!C$11:Z$450,15,0)</f>
        <v>ĐH</v>
      </c>
      <c r="F51" s="169">
        <v>1003</v>
      </c>
      <c r="G51" s="167">
        <v>3</v>
      </c>
      <c r="H51" s="132">
        <v>3</v>
      </c>
      <c r="I51" s="133">
        <v>43191</v>
      </c>
      <c r="J51" s="129"/>
      <c r="K51" s="139">
        <f>F51</f>
        <v>1003</v>
      </c>
      <c r="L51" s="131">
        <f>G51+1</f>
        <v>4</v>
      </c>
      <c r="M51" s="140">
        <f>VLOOKUP(K51,$B$82:$R$107,MATCH(L51,$B$81:$R$81,0),0)</f>
        <v>3.33</v>
      </c>
      <c r="N51" s="141">
        <f>DATE(YEAR(I51)+VLOOKUP(K51,$T$82:$U$107,2,0),MONTH(I51)-6,DAY(I51))</f>
        <v>44105</v>
      </c>
      <c r="O51" s="160"/>
      <c r="P51" s="161"/>
      <c r="Q51" s="143" t="s">
        <v>54</v>
      </c>
      <c r="R51" s="222">
        <f>COUNTIF($B$11:$B$58,B51)</f>
        <v>1</v>
      </c>
      <c r="S51" s="222">
        <f t="shared" si="11"/>
        <v>30</v>
      </c>
      <c r="T51" s="225"/>
      <c r="U51" s="225"/>
      <c r="V51" s="225"/>
      <c r="W51" s="225"/>
    </row>
    <row r="52" spans="1:23" s="252" customFormat="1" ht="16.5" customHeight="1">
      <c r="A52" s="164">
        <v>3</v>
      </c>
      <c r="B52" s="234" t="s">
        <v>197</v>
      </c>
      <c r="C52" s="219"/>
      <c r="D52" s="219">
        <v>1982</v>
      </c>
      <c r="E52" s="218" t="str">
        <f>VLOOKUP(B52,'[1]Toan truong'!C$11:Z$450,15,0)</f>
        <v>Th.S</v>
      </c>
      <c r="F52" s="169">
        <v>1003</v>
      </c>
      <c r="G52" s="167">
        <v>3</v>
      </c>
      <c r="H52" s="132">
        <v>3</v>
      </c>
      <c r="I52" s="133">
        <v>43191</v>
      </c>
      <c r="J52" s="129"/>
      <c r="K52" s="139">
        <f>F52</f>
        <v>1003</v>
      </c>
      <c r="L52" s="131">
        <f>G52+1</f>
        <v>4</v>
      </c>
      <c r="M52" s="140">
        <f>VLOOKUP(K52,$B$82:$R$107,MATCH(L52,$B$81:$R$81,0),0)</f>
        <v>3.33</v>
      </c>
      <c r="N52" s="141">
        <f>DATE(YEAR(I52)+VLOOKUP(K52,$T$82:$U$107,2,0),MONTH(I52)-6,DAY(I52))</f>
        <v>44105</v>
      </c>
      <c r="O52" s="160"/>
      <c r="P52" s="161"/>
      <c r="Q52" s="143" t="s">
        <v>54</v>
      </c>
      <c r="R52" s="222">
        <f>COUNTIF($B$11:$B$58,B52)</f>
        <v>1</v>
      </c>
      <c r="S52" s="222">
        <f t="shared" si="11"/>
        <v>30</v>
      </c>
      <c r="T52" s="225"/>
      <c r="U52" s="225"/>
      <c r="V52" s="225"/>
      <c r="W52" s="225"/>
    </row>
    <row r="53" spans="1:23" s="252" customFormat="1" ht="16.5" customHeight="1">
      <c r="A53" s="164">
        <v>4</v>
      </c>
      <c r="B53" s="230" t="s">
        <v>147</v>
      </c>
      <c r="C53" s="174">
        <v>31030</v>
      </c>
      <c r="D53" s="175"/>
      <c r="E53" s="218" t="str">
        <f>VLOOKUP(B53,'[1]Toan truong'!C$11:Z$450,15,0)</f>
        <v>Th.S</v>
      </c>
      <c r="F53" s="253">
        <v>13095</v>
      </c>
      <c r="G53" s="167">
        <v>2</v>
      </c>
      <c r="H53" s="132">
        <v>2.67</v>
      </c>
      <c r="I53" s="133">
        <v>43009</v>
      </c>
      <c r="J53" s="137"/>
      <c r="K53" s="139">
        <f>F53</f>
        <v>13095</v>
      </c>
      <c r="L53" s="131">
        <f>G53+1</f>
        <v>3</v>
      </c>
      <c r="M53" s="140">
        <f>VLOOKUP(K53,$B$82:$R$107,MATCH(L53,$B$81:$R$81,0),0)</f>
        <v>3</v>
      </c>
      <c r="N53" s="141">
        <f>DATE(YEAR(I53)+VLOOKUP(K53,$T$82:$U$107,2,0),MONTH(I53)-6,DAY(I53))</f>
        <v>43922</v>
      </c>
      <c r="O53" s="160"/>
      <c r="P53" s="161">
        <f>IF(MONTH(N53)&lt;7,((7-MONTH(N53))*(M53-H53))*1390+6*(M53-H53)*1490,(13-MONTH(N53))*(M53-H53)*1490)</f>
        <v>4326.300000000001</v>
      </c>
      <c r="Q53" s="143" t="s">
        <v>54</v>
      </c>
      <c r="R53" s="222">
        <f aca="true" t="shared" si="12" ref="R53:R58">COUNTIF($B$11:$B$58,B53)</f>
        <v>1</v>
      </c>
      <c r="S53" s="222">
        <f t="shared" si="11"/>
        <v>30</v>
      </c>
      <c r="T53" s="225"/>
      <c r="U53" s="225"/>
      <c r="V53" s="225"/>
      <c r="W53" s="225"/>
    </row>
    <row r="54" spans="1:23" s="252" customFormat="1" ht="16.5" customHeight="1">
      <c r="A54" s="164">
        <v>5</v>
      </c>
      <c r="B54" s="266" t="s">
        <v>169</v>
      </c>
      <c r="C54" s="241"/>
      <c r="D54" s="241">
        <v>33343</v>
      </c>
      <c r="E54" s="218" t="str">
        <f>VLOOKUP(B54,'[1]Toan truong'!C$11:Z$450,15,0)</f>
        <v>Th.S</v>
      </c>
      <c r="F54" s="268">
        <v>13095</v>
      </c>
      <c r="G54" s="219">
        <v>1</v>
      </c>
      <c r="H54" s="232">
        <v>2.34</v>
      </c>
      <c r="I54" s="242">
        <v>43132</v>
      </c>
      <c r="J54" s="129"/>
      <c r="K54" s="139">
        <f>F54</f>
        <v>13095</v>
      </c>
      <c r="L54" s="131">
        <f>G54+1</f>
        <v>2</v>
      </c>
      <c r="M54" s="140">
        <f>VLOOKUP(K54,$B$82:$R$107,MATCH(L54,$B$81:$R$81,0),0)</f>
        <v>2.67</v>
      </c>
      <c r="N54" s="141">
        <f>DATE(YEAR(I54)+VLOOKUP(K54,$T$82:$U$107,2,0),MONTH(I54)-6,DAY(I54))</f>
        <v>44044</v>
      </c>
      <c r="O54" s="160"/>
      <c r="P54" s="161">
        <f>IF(MONTH(N54)&lt;7,((7-MONTH(N54))*(M54-H54))*1390+6*(M54-H54)*1490,(13-MONTH(N54))*(M54-H54)*1490)</f>
        <v>2458.5000000000005</v>
      </c>
      <c r="Q54" s="143" t="s">
        <v>54</v>
      </c>
      <c r="R54" s="222">
        <f t="shared" si="12"/>
        <v>1</v>
      </c>
      <c r="S54" s="222">
        <f t="shared" si="11"/>
        <v>30</v>
      </c>
      <c r="T54" s="225"/>
      <c r="U54" s="225"/>
      <c r="V54" s="225"/>
      <c r="W54" s="225"/>
    </row>
    <row r="55" spans="1:20" s="225" customFormat="1" ht="16.5" customHeight="1">
      <c r="A55" s="134" t="s">
        <v>15</v>
      </c>
      <c r="B55" s="152" t="s">
        <v>205</v>
      </c>
      <c r="C55" s="128"/>
      <c r="D55" s="130"/>
      <c r="E55" s="121"/>
      <c r="F55" s="153"/>
      <c r="G55" s="136"/>
      <c r="H55" s="124"/>
      <c r="I55" s="147"/>
      <c r="J55" s="136"/>
      <c r="K55" s="154"/>
      <c r="L55" s="136"/>
      <c r="M55" s="149"/>
      <c r="N55" s="137"/>
      <c r="O55" s="136"/>
      <c r="P55" s="163"/>
      <c r="Q55" s="136"/>
      <c r="R55" s="222">
        <f t="shared" si="12"/>
        <v>1</v>
      </c>
      <c r="S55" s="222">
        <f t="shared" si="11"/>
        <v>0</v>
      </c>
      <c r="T55" s="227"/>
    </row>
    <row r="56" spans="1:20" s="249" customFormat="1" ht="16.5" customHeight="1">
      <c r="A56" s="134" t="s">
        <v>16</v>
      </c>
      <c r="B56" s="135" t="s">
        <v>206</v>
      </c>
      <c r="C56" s="128"/>
      <c r="D56" s="130"/>
      <c r="E56" s="121"/>
      <c r="F56" s="153"/>
      <c r="G56" s="136"/>
      <c r="H56" s="124"/>
      <c r="I56" s="147"/>
      <c r="J56" s="136"/>
      <c r="K56" s="154"/>
      <c r="L56" s="136"/>
      <c r="M56" s="149"/>
      <c r="N56" s="137"/>
      <c r="O56" s="136"/>
      <c r="P56" s="163"/>
      <c r="Q56" s="136"/>
      <c r="R56" s="222">
        <f t="shared" si="12"/>
        <v>1</v>
      </c>
      <c r="S56" s="222">
        <f t="shared" si="11"/>
        <v>0</v>
      </c>
      <c r="T56" s="227"/>
    </row>
    <row r="57" spans="1:22" s="225" customFormat="1" ht="16.5" customHeight="1">
      <c r="A57" s="131">
        <v>1</v>
      </c>
      <c r="B57" s="176" t="s">
        <v>44</v>
      </c>
      <c r="C57" s="128">
        <v>24678</v>
      </c>
      <c r="D57" s="130"/>
      <c r="E57" s="121" t="s">
        <v>42</v>
      </c>
      <c r="F57" s="125">
        <v>1010</v>
      </c>
      <c r="G57" s="156">
        <v>12</v>
      </c>
      <c r="H57" s="157">
        <v>4.03</v>
      </c>
      <c r="I57" s="141">
        <v>43739</v>
      </c>
      <c r="J57" s="165">
        <v>0.08</v>
      </c>
      <c r="K57" s="139">
        <f aca="true" t="shared" si="13" ref="K57:M58">F57</f>
        <v>1010</v>
      </c>
      <c r="L57" s="156">
        <f t="shared" si="13"/>
        <v>12</v>
      </c>
      <c r="M57" s="157">
        <f t="shared" si="13"/>
        <v>4.03</v>
      </c>
      <c r="N57" s="141">
        <f>DATE(YEAR(I57)+1,MONTH(I57),DAY(I57))</f>
        <v>44105</v>
      </c>
      <c r="O57" s="158">
        <f>IF(J57="",5%,J57+1%)</f>
        <v>0.09</v>
      </c>
      <c r="P57" s="161">
        <f>IF(MONTH(N57)&lt;7,(7-MONTH(N57))*(O57-J57)*M57*1300+6*(O57-J57)*M57*1390,(13-MONTH(N57))*(O57-J57)*M57*1390)</f>
        <v>168.05099999999993</v>
      </c>
      <c r="Q57" s="166"/>
      <c r="R57" s="222">
        <f t="shared" si="12"/>
        <v>1</v>
      </c>
      <c r="S57" s="222">
        <f t="shared" si="11"/>
        <v>12</v>
      </c>
      <c r="T57" s="227"/>
      <c r="V57" s="250"/>
    </row>
    <row r="58" spans="1:20" s="249" customFormat="1" ht="16.5" customHeight="1">
      <c r="A58" s="164">
        <v>2</v>
      </c>
      <c r="B58" s="221" t="s">
        <v>53</v>
      </c>
      <c r="C58" s="174">
        <v>23882</v>
      </c>
      <c r="D58" s="175"/>
      <c r="E58" s="121" t="s">
        <v>42</v>
      </c>
      <c r="F58" s="169">
        <v>1011</v>
      </c>
      <c r="G58" s="167">
        <v>12</v>
      </c>
      <c r="H58" s="132">
        <v>3.48</v>
      </c>
      <c r="I58" s="133">
        <v>43466</v>
      </c>
      <c r="J58" s="165">
        <v>0.05</v>
      </c>
      <c r="K58" s="139">
        <f t="shared" si="13"/>
        <v>1011</v>
      </c>
      <c r="L58" s="156">
        <f t="shared" si="13"/>
        <v>12</v>
      </c>
      <c r="M58" s="157">
        <f t="shared" si="13"/>
        <v>3.48</v>
      </c>
      <c r="N58" s="141">
        <f>DATE(YEAR(I58)+1,MONTH(I58),DAY(I58))</f>
        <v>43831</v>
      </c>
      <c r="O58" s="158">
        <f>IF(J58="",5%,J58+1%)</f>
        <v>0.060000000000000005</v>
      </c>
      <c r="P58" s="161">
        <f>IF(MONTH(N58)&lt;7,(7-MONTH(N58))*(O58-J58)*M58*1300+6*(O58-J58)*M58*1390,(13-MONTH(N58))*(O58-J58)*M58*1390)</f>
        <v>561.6720000000001</v>
      </c>
      <c r="Q58" s="136"/>
      <c r="R58" s="222">
        <f t="shared" si="12"/>
        <v>1</v>
      </c>
      <c r="S58" s="222">
        <f t="shared" si="11"/>
        <v>12</v>
      </c>
      <c r="T58" s="227"/>
    </row>
    <row r="59" spans="1:19" s="3" customFormat="1" ht="16.5" customHeight="1">
      <c r="A59" s="41"/>
      <c r="B59" s="42"/>
      <c r="C59" s="41"/>
      <c r="D59" s="43"/>
      <c r="E59" s="44"/>
      <c r="F59" s="45"/>
      <c r="G59" s="44"/>
      <c r="H59" s="46"/>
      <c r="I59" s="47"/>
      <c r="J59" s="48"/>
      <c r="K59" s="49"/>
      <c r="L59" s="50"/>
      <c r="M59" s="51"/>
      <c r="N59" s="52"/>
      <c r="O59" s="40"/>
      <c r="P59" s="53"/>
      <c r="Q59" s="38"/>
      <c r="R59" s="39"/>
      <c r="S59" s="37"/>
    </row>
    <row r="60" spans="1:19" s="25" customFormat="1" ht="16.5" customHeight="1">
      <c r="A60" s="26"/>
      <c r="B60" s="119" t="str">
        <f>" Danh sách gồm có "&amp;COUNTA(F11:F58)&amp;" người"</f>
        <v> Danh sách gồm có 45 người</v>
      </c>
      <c r="C60" s="28"/>
      <c r="D60" s="27"/>
      <c r="E60" s="26"/>
      <c r="F60" s="29"/>
      <c r="G60" s="30"/>
      <c r="H60" s="31"/>
      <c r="I60" s="30"/>
      <c r="J60" s="30"/>
      <c r="K60" s="32"/>
      <c r="L60" s="30"/>
      <c r="M60" s="33"/>
      <c r="N60" s="30"/>
      <c r="O60" s="26"/>
      <c r="P60" s="30"/>
      <c r="Q60" s="30"/>
      <c r="R60" s="86"/>
      <c r="S60" s="34"/>
    </row>
    <row r="61" spans="1:20" s="25" customFormat="1" ht="16.5" customHeight="1">
      <c r="A61" s="12"/>
      <c r="E61" s="12"/>
      <c r="F61" s="87"/>
      <c r="G61" s="12"/>
      <c r="H61" s="88"/>
      <c r="I61" s="12"/>
      <c r="J61" s="89"/>
      <c r="K61" s="87"/>
      <c r="L61" s="12"/>
      <c r="M61" s="88"/>
      <c r="N61" s="12"/>
      <c r="O61" s="90"/>
      <c r="P61" s="91"/>
      <c r="R61" s="71"/>
      <c r="S61" s="92"/>
      <c r="T61" s="93"/>
    </row>
    <row r="62" spans="1:20" s="95" customFormat="1" ht="16.5" customHeight="1">
      <c r="A62" s="26"/>
      <c r="B62" s="94"/>
      <c r="C62" s="30"/>
      <c r="D62" s="30"/>
      <c r="E62" s="26"/>
      <c r="F62" s="29"/>
      <c r="G62" s="30"/>
      <c r="H62" s="31"/>
      <c r="I62" s="30"/>
      <c r="J62" s="30"/>
      <c r="K62" s="32"/>
      <c r="L62" s="30"/>
      <c r="M62" s="33"/>
      <c r="N62" s="30"/>
      <c r="O62" s="26"/>
      <c r="P62" s="30"/>
      <c r="R62" s="96"/>
      <c r="S62" s="97"/>
      <c r="T62" s="98"/>
    </row>
    <row r="63" spans="1:19" s="25" customFormat="1" ht="16.5" customHeight="1">
      <c r="A63" s="99"/>
      <c r="B63" s="100"/>
      <c r="C63" s="101"/>
      <c r="D63" s="101"/>
      <c r="E63" s="101"/>
      <c r="F63" s="102"/>
      <c r="G63" s="103"/>
      <c r="H63" s="104"/>
      <c r="I63" s="105"/>
      <c r="J63" s="106"/>
      <c r="K63" s="107"/>
      <c r="L63" s="108"/>
      <c r="M63" s="109"/>
      <c r="N63" s="110"/>
      <c r="O63" s="90"/>
      <c r="P63" s="91"/>
      <c r="R63" s="71"/>
      <c r="S63" s="92"/>
    </row>
    <row r="64" spans="1:19" s="25" customFormat="1" ht="15.75">
      <c r="A64" s="111"/>
      <c r="E64" s="111"/>
      <c r="H64" s="112"/>
      <c r="I64" s="113"/>
      <c r="K64" s="111"/>
      <c r="M64" s="111"/>
      <c r="O64" s="111"/>
      <c r="Q64" s="35"/>
      <c r="R64" s="114"/>
      <c r="S64" s="35"/>
    </row>
    <row r="65" spans="1:19" s="25" customFormat="1" ht="15.75">
      <c r="A65" s="111"/>
      <c r="E65" s="111"/>
      <c r="H65" s="112"/>
      <c r="I65" s="113"/>
      <c r="K65" s="111"/>
      <c r="M65" s="111"/>
      <c r="O65" s="111"/>
      <c r="Q65" s="35"/>
      <c r="R65" s="114"/>
      <c r="S65" s="35"/>
    </row>
    <row r="66" spans="1:19" s="25" customFormat="1" ht="15.75">
      <c r="A66" s="111"/>
      <c r="E66" s="111"/>
      <c r="H66" s="112"/>
      <c r="I66" s="113"/>
      <c r="K66" s="111"/>
      <c r="M66" s="111"/>
      <c r="O66" s="111"/>
      <c r="Q66" s="35"/>
      <c r="R66" s="114"/>
      <c r="S66" s="35"/>
    </row>
    <row r="67" spans="1:19" s="25" customFormat="1" ht="15.75">
      <c r="A67" s="111"/>
      <c r="E67" s="111"/>
      <c r="H67" s="112"/>
      <c r="I67" s="113"/>
      <c r="K67" s="111"/>
      <c r="M67" s="111"/>
      <c r="O67" s="111"/>
      <c r="Q67" s="35"/>
      <c r="R67" s="114"/>
      <c r="S67" s="35"/>
    </row>
    <row r="68" spans="1:19" s="25" customFormat="1" ht="15.75">
      <c r="A68" s="111"/>
      <c r="E68" s="111"/>
      <c r="H68" s="112"/>
      <c r="I68" s="113"/>
      <c r="K68" s="111"/>
      <c r="M68" s="111"/>
      <c r="O68" s="111"/>
      <c r="Q68" s="35"/>
      <c r="R68" s="114"/>
      <c r="S68" s="35"/>
    </row>
    <row r="69" spans="1:19" s="25" customFormat="1" ht="15.75">
      <c r="A69" s="111"/>
      <c r="E69" s="111"/>
      <c r="H69" s="112"/>
      <c r="I69" s="113"/>
      <c r="K69" s="111"/>
      <c r="M69" s="111"/>
      <c r="O69" s="111"/>
      <c r="Q69" s="35"/>
      <c r="R69" s="114"/>
      <c r="S69" s="35"/>
    </row>
    <row r="70" spans="1:19" s="25" customFormat="1" ht="15.75">
      <c r="A70" s="111"/>
      <c r="E70" s="111"/>
      <c r="H70" s="112"/>
      <c r="I70" s="113"/>
      <c r="K70" s="111"/>
      <c r="M70" s="111"/>
      <c r="O70" s="111"/>
      <c r="Q70" s="35"/>
      <c r="R70" s="114"/>
      <c r="S70" s="35"/>
    </row>
    <row r="71" spans="1:19" s="25" customFormat="1" ht="15.75">
      <c r="A71" s="111"/>
      <c r="E71" s="111"/>
      <c r="H71" s="112"/>
      <c r="I71" s="113"/>
      <c r="K71" s="111"/>
      <c r="M71" s="111"/>
      <c r="O71" s="111"/>
      <c r="Q71" s="35"/>
      <c r="R71" s="114"/>
      <c r="S71" s="35"/>
    </row>
    <row r="72" spans="1:19" s="25" customFormat="1" ht="15.75">
      <c r="A72" s="111"/>
      <c r="E72" s="111"/>
      <c r="H72" s="112"/>
      <c r="I72" s="113"/>
      <c r="K72" s="111"/>
      <c r="M72" s="111"/>
      <c r="O72" s="111"/>
      <c r="Q72" s="35"/>
      <c r="R72" s="114"/>
      <c r="S72" s="35"/>
    </row>
    <row r="73" spans="1:19" s="25" customFormat="1" ht="15.75">
      <c r="A73" s="111"/>
      <c r="E73" s="111"/>
      <c r="H73" s="112"/>
      <c r="I73" s="113"/>
      <c r="K73" s="111"/>
      <c r="M73" s="111"/>
      <c r="O73" s="111"/>
      <c r="Q73" s="35"/>
      <c r="R73" s="114"/>
      <c r="S73" s="35"/>
    </row>
    <row r="74" spans="1:19" s="25" customFormat="1" ht="15.75">
      <c r="A74" s="111"/>
      <c r="E74" s="111"/>
      <c r="H74" s="112"/>
      <c r="I74" s="113"/>
      <c r="K74" s="111"/>
      <c r="M74" s="111"/>
      <c r="O74" s="111"/>
      <c r="Q74" s="35"/>
      <c r="R74" s="114"/>
      <c r="S74" s="35"/>
    </row>
    <row r="75" spans="1:19" s="25" customFormat="1" ht="12" customHeight="1">
      <c r="A75" s="111"/>
      <c r="E75" s="111"/>
      <c r="H75" s="112"/>
      <c r="I75" s="113"/>
      <c r="K75" s="111"/>
      <c r="M75" s="111"/>
      <c r="O75" s="111"/>
      <c r="Q75" s="35"/>
      <c r="R75" s="114"/>
      <c r="S75" s="35"/>
    </row>
    <row r="76" spans="1:19" s="25" customFormat="1" ht="15.75">
      <c r="A76" s="111"/>
      <c r="E76" s="111"/>
      <c r="H76" s="112"/>
      <c r="I76" s="113"/>
      <c r="K76" s="111"/>
      <c r="M76" s="111"/>
      <c r="O76" s="111"/>
      <c r="Q76" s="35"/>
      <c r="R76" s="114"/>
      <c r="S76" s="35"/>
    </row>
    <row r="77" spans="1:19" s="25" customFormat="1" ht="15.75">
      <c r="A77" s="111"/>
      <c r="E77" s="111"/>
      <c r="H77" s="112"/>
      <c r="I77" s="113"/>
      <c r="K77" s="111"/>
      <c r="M77" s="111"/>
      <c r="O77" s="111"/>
      <c r="Q77" s="35"/>
      <c r="R77" s="114"/>
      <c r="S77" s="35"/>
    </row>
    <row r="78" spans="1:19" s="25" customFormat="1" ht="15.75">
      <c r="A78" s="111"/>
      <c r="E78" s="111"/>
      <c r="H78" s="112"/>
      <c r="I78" s="113"/>
      <c r="K78" s="111"/>
      <c r="M78" s="111"/>
      <c r="O78" s="111"/>
      <c r="Q78" s="35"/>
      <c r="R78" s="114"/>
      <c r="S78" s="35"/>
    </row>
    <row r="79" spans="1:19" s="71" customFormat="1" ht="15.75">
      <c r="A79" s="74"/>
      <c r="E79" s="74"/>
      <c r="H79" s="77"/>
      <c r="I79" s="78"/>
      <c r="K79" s="74"/>
      <c r="M79" s="74"/>
      <c r="O79" s="74"/>
      <c r="Q79" s="114"/>
      <c r="R79" s="114"/>
      <c r="S79" s="114"/>
    </row>
    <row r="80" spans="1:19" s="71" customFormat="1" ht="15.75">
      <c r="A80" s="74"/>
      <c r="E80" s="74"/>
      <c r="H80" s="77"/>
      <c r="I80" s="78"/>
      <c r="K80" s="74"/>
      <c r="M80" s="74"/>
      <c r="O80" s="74"/>
      <c r="Q80" s="114"/>
      <c r="R80" s="114"/>
      <c r="S80" s="114"/>
    </row>
    <row r="81" spans="2:19" s="71" customFormat="1" ht="15.75">
      <c r="B81" s="195" t="s">
        <v>18</v>
      </c>
      <c r="C81" s="196">
        <v>1</v>
      </c>
      <c r="D81" s="196">
        <v>2</v>
      </c>
      <c r="E81" s="196">
        <v>3</v>
      </c>
      <c r="F81" s="196">
        <v>4</v>
      </c>
      <c r="G81" s="196">
        <v>5</v>
      </c>
      <c r="H81" s="196">
        <v>6</v>
      </c>
      <c r="I81" s="197">
        <v>7</v>
      </c>
      <c r="J81" s="196">
        <v>8</v>
      </c>
      <c r="K81" s="196">
        <v>9</v>
      </c>
      <c r="L81" s="196">
        <v>10</v>
      </c>
      <c r="M81" s="196">
        <v>11</v>
      </c>
      <c r="N81" s="196">
        <v>12</v>
      </c>
      <c r="O81" s="196">
        <v>13</v>
      </c>
      <c r="P81" s="196">
        <v>14</v>
      </c>
      <c r="Q81" s="198">
        <v>15</v>
      </c>
      <c r="R81" s="196"/>
      <c r="S81" s="114"/>
    </row>
    <row r="82" spans="2:21" s="71" customFormat="1" ht="15.75">
      <c r="B82" s="199">
        <v>1002</v>
      </c>
      <c r="C82" s="200">
        <v>4.4</v>
      </c>
      <c r="D82" s="200">
        <v>4.74</v>
      </c>
      <c r="E82" s="200">
        <v>5.08</v>
      </c>
      <c r="F82" s="201">
        <v>5.42</v>
      </c>
      <c r="G82" s="200">
        <v>5.76</v>
      </c>
      <c r="H82" s="200">
        <v>6.1</v>
      </c>
      <c r="I82" s="202">
        <v>6.44</v>
      </c>
      <c r="J82" s="200">
        <v>6.78</v>
      </c>
      <c r="K82" s="203">
        <v>0.05</v>
      </c>
      <c r="L82" s="204"/>
      <c r="M82" s="79"/>
      <c r="N82" s="204"/>
      <c r="O82" s="205"/>
      <c r="P82" s="206"/>
      <c r="Q82" s="207"/>
      <c r="R82" s="205"/>
      <c r="S82" s="114"/>
      <c r="T82" s="171">
        <v>1002</v>
      </c>
      <c r="U82" s="208">
        <v>3</v>
      </c>
    </row>
    <row r="83" spans="2:21" s="71" customFormat="1" ht="15.75">
      <c r="B83" s="199">
        <v>1003</v>
      </c>
      <c r="C83" s="200">
        <v>2.34</v>
      </c>
      <c r="D83" s="200">
        <v>2.67</v>
      </c>
      <c r="E83" s="200">
        <v>3</v>
      </c>
      <c r="F83" s="201">
        <v>3.33</v>
      </c>
      <c r="G83" s="200">
        <v>3.66</v>
      </c>
      <c r="H83" s="200">
        <v>3.99</v>
      </c>
      <c r="I83" s="202">
        <v>4.32</v>
      </c>
      <c r="J83" s="200">
        <v>4.65</v>
      </c>
      <c r="K83" s="200">
        <v>4.98</v>
      </c>
      <c r="L83" s="209">
        <v>0.05</v>
      </c>
      <c r="M83" s="203">
        <v>0.08</v>
      </c>
      <c r="N83" s="204"/>
      <c r="O83" s="205"/>
      <c r="P83" s="206"/>
      <c r="Q83" s="207"/>
      <c r="R83" s="205"/>
      <c r="S83" s="114"/>
      <c r="T83" s="171">
        <v>1003</v>
      </c>
      <c r="U83" s="208">
        <v>3</v>
      </c>
    </row>
    <row r="84" spans="2:21" s="71" customFormat="1" ht="15.75">
      <c r="B84" s="210" t="s">
        <v>43</v>
      </c>
      <c r="C84" s="200">
        <v>2.1</v>
      </c>
      <c r="D84" s="200">
        <f>C84+0.31</f>
        <v>2.41</v>
      </c>
      <c r="E84" s="200">
        <f aca="true" t="shared" si="14" ref="E84:K84">D84+0.31</f>
        <v>2.72</v>
      </c>
      <c r="F84" s="200">
        <f t="shared" si="14"/>
        <v>3.0300000000000002</v>
      </c>
      <c r="G84" s="200">
        <f t="shared" si="14"/>
        <v>3.3400000000000003</v>
      </c>
      <c r="H84" s="200">
        <f t="shared" si="14"/>
        <v>3.6500000000000004</v>
      </c>
      <c r="I84" s="200">
        <f t="shared" si="14"/>
        <v>3.9600000000000004</v>
      </c>
      <c r="J84" s="200">
        <f>I84+0.31</f>
        <v>4.2700000000000005</v>
      </c>
      <c r="K84" s="200">
        <f t="shared" si="14"/>
        <v>4.58</v>
      </c>
      <c r="L84" s="209"/>
      <c r="M84" s="203"/>
      <c r="N84" s="204"/>
      <c r="O84" s="205"/>
      <c r="P84" s="206"/>
      <c r="Q84" s="207"/>
      <c r="R84" s="205"/>
      <c r="S84" s="114"/>
      <c r="T84" s="210" t="s">
        <v>43</v>
      </c>
      <c r="U84" s="208">
        <v>3</v>
      </c>
    </row>
    <row r="85" spans="2:21" s="71" customFormat="1" ht="15.75">
      <c r="B85" s="199">
        <v>1004</v>
      </c>
      <c r="C85" s="200">
        <v>1.86</v>
      </c>
      <c r="D85" s="200">
        <v>2.06</v>
      </c>
      <c r="E85" s="200">
        <v>2.26</v>
      </c>
      <c r="F85" s="201">
        <v>2.46</v>
      </c>
      <c r="G85" s="200">
        <v>2.66</v>
      </c>
      <c r="H85" s="200">
        <v>2.86</v>
      </c>
      <c r="I85" s="202">
        <v>3.06</v>
      </c>
      <c r="J85" s="200">
        <v>3.26</v>
      </c>
      <c r="K85" s="200">
        <v>3.46</v>
      </c>
      <c r="L85" s="201">
        <v>3.66</v>
      </c>
      <c r="M85" s="200">
        <v>3.86</v>
      </c>
      <c r="N85" s="201">
        <v>4.06</v>
      </c>
      <c r="O85" s="203">
        <v>0.05</v>
      </c>
      <c r="P85" s="209">
        <v>0.07</v>
      </c>
      <c r="Q85" s="207">
        <v>0.09</v>
      </c>
      <c r="R85" s="203"/>
      <c r="S85" s="114"/>
      <c r="T85" s="171">
        <v>1004</v>
      </c>
      <c r="U85" s="208">
        <v>2</v>
      </c>
    </row>
    <row r="86" spans="2:21" s="71" customFormat="1" ht="15.75">
      <c r="B86" s="199">
        <v>1007</v>
      </c>
      <c r="C86" s="200">
        <v>1.65</v>
      </c>
      <c r="D86" s="200">
        <v>1.83</v>
      </c>
      <c r="E86" s="200">
        <v>2.01</v>
      </c>
      <c r="F86" s="201">
        <v>2.19</v>
      </c>
      <c r="G86" s="200">
        <v>2.37</v>
      </c>
      <c r="H86" s="200">
        <v>2.55</v>
      </c>
      <c r="I86" s="202">
        <v>2.73</v>
      </c>
      <c r="J86" s="200">
        <v>2.91</v>
      </c>
      <c r="K86" s="200">
        <v>3.09</v>
      </c>
      <c r="L86" s="201">
        <v>3.27</v>
      </c>
      <c r="M86" s="200">
        <v>3.45</v>
      </c>
      <c r="N86" s="201">
        <v>3.63</v>
      </c>
      <c r="O86" s="203">
        <v>0.05</v>
      </c>
      <c r="P86" s="209">
        <v>0.07</v>
      </c>
      <c r="Q86" s="207">
        <v>0.09</v>
      </c>
      <c r="R86" s="203"/>
      <c r="S86" s="114"/>
      <c r="T86" s="171">
        <v>1007</v>
      </c>
      <c r="U86" s="208">
        <v>2</v>
      </c>
    </row>
    <row r="87" spans="2:21" s="71" customFormat="1" ht="15.75">
      <c r="B87" s="199">
        <v>1008</v>
      </c>
      <c r="C87" s="200">
        <v>1.35</v>
      </c>
      <c r="D87" s="200">
        <v>1.53</v>
      </c>
      <c r="E87" s="200">
        <v>1.71</v>
      </c>
      <c r="F87" s="201">
        <v>1.89</v>
      </c>
      <c r="G87" s="200">
        <v>2.07</v>
      </c>
      <c r="H87" s="200">
        <v>2.25</v>
      </c>
      <c r="I87" s="202">
        <v>2.43</v>
      </c>
      <c r="J87" s="200">
        <v>2.61</v>
      </c>
      <c r="K87" s="200">
        <v>2.79</v>
      </c>
      <c r="L87" s="201">
        <v>2.97</v>
      </c>
      <c r="M87" s="200">
        <v>3.15</v>
      </c>
      <c r="N87" s="201">
        <v>3.33</v>
      </c>
      <c r="O87" s="203"/>
      <c r="P87" s="209"/>
      <c r="Q87" s="207"/>
      <c r="R87" s="203"/>
      <c r="S87" s="211"/>
      <c r="T87" s="171">
        <v>1008</v>
      </c>
      <c r="U87" s="74">
        <v>2</v>
      </c>
    </row>
    <row r="88" spans="2:21" s="71" customFormat="1" ht="15.75">
      <c r="B88" s="199">
        <v>1009</v>
      </c>
      <c r="C88" s="212">
        <v>1</v>
      </c>
      <c r="D88" s="212">
        <v>1.18</v>
      </c>
      <c r="E88" s="212">
        <v>1.36</v>
      </c>
      <c r="F88" s="212">
        <v>1.54</v>
      </c>
      <c r="G88" s="212">
        <v>1.72</v>
      </c>
      <c r="H88" s="212">
        <v>1.9</v>
      </c>
      <c r="I88" s="212">
        <v>2.08</v>
      </c>
      <c r="J88" s="212">
        <v>2.26</v>
      </c>
      <c r="K88" s="212">
        <v>2.44</v>
      </c>
      <c r="L88" s="212">
        <v>2.62</v>
      </c>
      <c r="M88" s="212">
        <v>2.8</v>
      </c>
      <c r="N88" s="212">
        <v>2.98</v>
      </c>
      <c r="O88" s="212">
        <v>0.05</v>
      </c>
      <c r="R88" s="203"/>
      <c r="S88" s="114"/>
      <c r="T88" s="171">
        <v>1009</v>
      </c>
      <c r="U88" s="74">
        <v>2</v>
      </c>
    </row>
    <row r="89" spans="2:21" s="71" customFormat="1" ht="15.75">
      <c r="B89" s="199">
        <v>1010</v>
      </c>
      <c r="C89" s="200">
        <v>2.05</v>
      </c>
      <c r="D89" s="200">
        <v>2.23</v>
      </c>
      <c r="E89" s="200">
        <v>2.41</v>
      </c>
      <c r="F89" s="201">
        <v>2.59</v>
      </c>
      <c r="G89" s="200">
        <v>2.77</v>
      </c>
      <c r="H89" s="200">
        <v>2.95</v>
      </c>
      <c r="I89" s="202">
        <v>3.13</v>
      </c>
      <c r="J89" s="200">
        <v>3.31</v>
      </c>
      <c r="K89" s="200">
        <v>3.49</v>
      </c>
      <c r="L89" s="201">
        <v>3.67</v>
      </c>
      <c r="M89" s="200">
        <v>3.85</v>
      </c>
      <c r="N89" s="201">
        <v>4.03</v>
      </c>
      <c r="O89" s="203">
        <v>0.05</v>
      </c>
      <c r="P89" s="209">
        <v>0.07</v>
      </c>
      <c r="Q89" s="207">
        <v>0.09</v>
      </c>
      <c r="R89" s="203"/>
      <c r="S89" s="114"/>
      <c r="T89" s="171">
        <v>1010</v>
      </c>
      <c r="U89" s="208">
        <v>2</v>
      </c>
    </row>
    <row r="90" spans="2:21" s="71" customFormat="1" ht="15.75">
      <c r="B90" s="199">
        <v>1011</v>
      </c>
      <c r="C90" s="200">
        <v>1.5</v>
      </c>
      <c r="D90" s="200">
        <v>1.68</v>
      </c>
      <c r="E90" s="200">
        <v>1.86</v>
      </c>
      <c r="F90" s="201">
        <v>2.04</v>
      </c>
      <c r="G90" s="200">
        <v>2.22</v>
      </c>
      <c r="H90" s="200">
        <v>2.4</v>
      </c>
      <c r="I90" s="202">
        <v>2.58</v>
      </c>
      <c r="J90" s="200">
        <v>2.76</v>
      </c>
      <c r="K90" s="200">
        <v>2.94</v>
      </c>
      <c r="L90" s="201">
        <v>3.12</v>
      </c>
      <c r="M90" s="200">
        <v>3.3</v>
      </c>
      <c r="N90" s="201">
        <v>3.48</v>
      </c>
      <c r="O90" s="203">
        <v>0.05</v>
      </c>
      <c r="P90" s="209">
        <v>0.07</v>
      </c>
      <c r="Q90" s="207">
        <v>0.09</v>
      </c>
      <c r="R90" s="205"/>
      <c r="S90" s="114"/>
      <c r="T90" s="171">
        <v>1011</v>
      </c>
      <c r="U90" s="208">
        <v>2</v>
      </c>
    </row>
    <row r="91" spans="2:21" s="71" customFormat="1" ht="15.75">
      <c r="B91" s="199">
        <v>6031</v>
      </c>
      <c r="C91" s="200">
        <v>2.34</v>
      </c>
      <c r="D91" s="200">
        <v>2.67</v>
      </c>
      <c r="E91" s="200">
        <v>3</v>
      </c>
      <c r="F91" s="201">
        <v>3.33</v>
      </c>
      <c r="G91" s="200">
        <v>3.66</v>
      </c>
      <c r="H91" s="200">
        <v>3.99</v>
      </c>
      <c r="I91" s="202">
        <v>4.32</v>
      </c>
      <c r="J91" s="200">
        <v>4.65</v>
      </c>
      <c r="K91" s="200">
        <v>4.98</v>
      </c>
      <c r="L91" s="209">
        <v>0.05</v>
      </c>
      <c r="M91" s="203">
        <v>0.08</v>
      </c>
      <c r="N91" s="204"/>
      <c r="O91" s="205"/>
      <c r="P91" s="206"/>
      <c r="Q91" s="207"/>
      <c r="R91" s="203"/>
      <c r="S91" s="114"/>
      <c r="T91" s="171">
        <v>6031</v>
      </c>
      <c r="U91" s="208">
        <v>3</v>
      </c>
    </row>
    <row r="92" spans="2:21" s="71" customFormat="1" ht="15.75">
      <c r="B92" s="199">
        <v>6035</v>
      </c>
      <c r="C92" s="200">
        <v>1.5</v>
      </c>
      <c r="D92" s="200">
        <v>1.68</v>
      </c>
      <c r="E92" s="200">
        <v>1.86</v>
      </c>
      <c r="F92" s="201">
        <v>2.04</v>
      </c>
      <c r="G92" s="200">
        <v>2.22</v>
      </c>
      <c r="H92" s="200">
        <v>2.4</v>
      </c>
      <c r="I92" s="202">
        <v>2.58</v>
      </c>
      <c r="J92" s="200">
        <v>2.76</v>
      </c>
      <c r="K92" s="200">
        <v>2.94</v>
      </c>
      <c r="L92" s="201">
        <v>3.12</v>
      </c>
      <c r="M92" s="200">
        <v>3.3</v>
      </c>
      <c r="N92" s="201">
        <v>3.48</v>
      </c>
      <c r="O92" s="203">
        <v>0.05</v>
      </c>
      <c r="P92" s="209">
        <v>0.07</v>
      </c>
      <c r="Q92" s="207">
        <v>0.09</v>
      </c>
      <c r="R92" s="200"/>
      <c r="S92" s="114"/>
      <c r="T92" s="171">
        <v>6035</v>
      </c>
      <c r="U92" s="208">
        <v>2</v>
      </c>
    </row>
    <row r="93" spans="2:21" s="71" customFormat="1" ht="15.75">
      <c r="B93" s="199">
        <v>13095</v>
      </c>
      <c r="C93" s="200">
        <v>2.34</v>
      </c>
      <c r="D93" s="200">
        <v>2.67</v>
      </c>
      <c r="E93" s="200">
        <v>3</v>
      </c>
      <c r="F93" s="201">
        <v>3.33</v>
      </c>
      <c r="G93" s="200">
        <v>3.66</v>
      </c>
      <c r="H93" s="200">
        <v>3.99</v>
      </c>
      <c r="I93" s="202">
        <v>4.32</v>
      </c>
      <c r="J93" s="200">
        <v>4.65</v>
      </c>
      <c r="K93" s="200">
        <v>4.98</v>
      </c>
      <c r="L93" s="209">
        <v>0.05</v>
      </c>
      <c r="M93" s="203">
        <v>0.08</v>
      </c>
      <c r="N93" s="201"/>
      <c r="O93" s="200"/>
      <c r="P93" s="201"/>
      <c r="Q93" s="207"/>
      <c r="R93" s="203"/>
      <c r="S93" s="114"/>
      <c r="T93" s="171">
        <v>13095</v>
      </c>
      <c r="U93" s="208">
        <v>3</v>
      </c>
    </row>
    <row r="94" spans="2:21" s="71" customFormat="1" ht="15.75">
      <c r="B94" s="199">
        <v>13096</v>
      </c>
      <c r="C94" s="200">
        <v>1.86</v>
      </c>
      <c r="D94" s="200">
        <v>2.06</v>
      </c>
      <c r="E94" s="200">
        <v>2.26</v>
      </c>
      <c r="F94" s="201">
        <v>2.46</v>
      </c>
      <c r="G94" s="200">
        <v>2.66</v>
      </c>
      <c r="H94" s="200">
        <v>2.86</v>
      </c>
      <c r="I94" s="202">
        <v>3.06</v>
      </c>
      <c r="J94" s="200">
        <v>3.26</v>
      </c>
      <c r="K94" s="200">
        <v>3.46</v>
      </c>
      <c r="L94" s="201">
        <v>3.66</v>
      </c>
      <c r="M94" s="200">
        <v>3.86</v>
      </c>
      <c r="N94" s="201">
        <v>4.06</v>
      </c>
      <c r="O94" s="203">
        <v>0.05</v>
      </c>
      <c r="P94" s="209">
        <v>0.07</v>
      </c>
      <c r="Q94" s="207">
        <v>0.09</v>
      </c>
      <c r="R94" s="205"/>
      <c r="S94" s="114"/>
      <c r="T94" s="171">
        <v>13096</v>
      </c>
      <c r="U94" s="208">
        <v>2</v>
      </c>
    </row>
    <row r="95" spans="2:21" s="71" customFormat="1" ht="15.75">
      <c r="B95" s="199">
        <v>15109</v>
      </c>
      <c r="C95" s="200">
        <v>6.2</v>
      </c>
      <c r="D95" s="200">
        <v>6.56</v>
      </c>
      <c r="E95" s="200">
        <v>6.92</v>
      </c>
      <c r="F95" s="201">
        <v>7.28</v>
      </c>
      <c r="G95" s="200">
        <v>7.64</v>
      </c>
      <c r="H95" s="200">
        <v>8</v>
      </c>
      <c r="I95" s="202"/>
      <c r="J95" s="79"/>
      <c r="K95" s="79"/>
      <c r="L95" s="204"/>
      <c r="M95" s="79"/>
      <c r="N95" s="204"/>
      <c r="O95" s="205"/>
      <c r="P95" s="206"/>
      <c r="Q95" s="207"/>
      <c r="R95" s="200"/>
      <c r="S95" s="114"/>
      <c r="T95" s="171">
        <v>15109</v>
      </c>
      <c r="U95" s="74">
        <v>3</v>
      </c>
    </row>
    <row r="96" spans="2:21" s="71" customFormat="1" ht="15.75">
      <c r="B96" s="199">
        <v>15110</v>
      </c>
      <c r="C96" s="200">
        <v>4.4</v>
      </c>
      <c r="D96" s="200">
        <v>4.74</v>
      </c>
      <c r="E96" s="200">
        <v>5.08</v>
      </c>
      <c r="F96" s="201">
        <v>5.42</v>
      </c>
      <c r="G96" s="200">
        <v>5.76</v>
      </c>
      <c r="H96" s="200">
        <v>6.1</v>
      </c>
      <c r="I96" s="202">
        <v>6.44</v>
      </c>
      <c r="J96" s="200">
        <v>6.78</v>
      </c>
      <c r="K96" s="203">
        <v>0.05</v>
      </c>
      <c r="L96" s="201"/>
      <c r="M96" s="200"/>
      <c r="N96" s="201"/>
      <c r="O96" s="200"/>
      <c r="P96" s="201"/>
      <c r="Q96" s="207"/>
      <c r="R96" s="200"/>
      <c r="S96" s="114"/>
      <c r="T96" s="171">
        <v>15110</v>
      </c>
      <c r="U96" s="208">
        <v>3</v>
      </c>
    </row>
    <row r="97" spans="2:21" s="71" customFormat="1" ht="15.75">
      <c r="B97" s="199">
        <v>15111</v>
      </c>
      <c r="C97" s="200">
        <v>2.34</v>
      </c>
      <c r="D97" s="200">
        <v>2.67</v>
      </c>
      <c r="E97" s="200">
        <v>3</v>
      </c>
      <c r="F97" s="201">
        <v>3.33</v>
      </c>
      <c r="G97" s="200">
        <v>3.66</v>
      </c>
      <c r="H97" s="200">
        <v>3.99</v>
      </c>
      <c r="I97" s="202">
        <v>4.32</v>
      </c>
      <c r="J97" s="200">
        <v>4.65</v>
      </c>
      <c r="K97" s="200">
        <v>4.98</v>
      </c>
      <c r="L97" s="209">
        <v>0.05</v>
      </c>
      <c r="M97" s="203">
        <v>0.08</v>
      </c>
      <c r="N97" s="201"/>
      <c r="O97" s="200"/>
      <c r="P97" s="201"/>
      <c r="Q97" s="207"/>
      <c r="R97" s="200"/>
      <c r="S97" s="114"/>
      <c r="T97" s="171">
        <v>15111</v>
      </c>
      <c r="U97" s="208">
        <v>3</v>
      </c>
    </row>
    <row r="98" spans="2:21" s="71" customFormat="1" ht="15.75">
      <c r="B98" s="199">
        <v>15112</v>
      </c>
      <c r="C98" s="200">
        <v>4</v>
      </c>
      <c r="D98" s="200">
        <v>4.34</v>
      </c>
      <c r="E98" s="200">
        <v>4.68</v>
      </c>
      <c r="F98" s="201">
        <v>5.02</v>
      </c>
      <c r="G98" s="200">
        <v>5.36</v>
      </c>
      <c r="H98" s="200">
        <v>5.7</v>
      </c>
      <c r="I98" s="202">
        <v>6.04</v>
      </c>
      <c r="J98" s="200">
        <v>6.38</v>
      </c>
      <c r="K98" s="203">
        <v>0.05</v>
      </c>
      <c r="L98" s="209">
        <v>0.08</v>
      </c>
      <c r="M98" s="203">
        <v>0.11</v>
      </c>
      <c r="N98" s="201"/>
      <c r="O98" s="200"/>
      <c r="P98" s="201"/>
      <c r="Q98" s="207"/>
      <c r="R98" s="200"/>
      <c r="S98" s="114"/>
      <c r="T98" s="171">
        <v>15112</v>
      </c>
      <c r="U98" s="208">
        <v>3</v>
      </c>
    </row>
    <row r="99" spans="2:21" s="71" customFormat="1" ht="15.75">
      <c r="B99" s="199">
        <v>15113</v>
      </c>
      <c r="C99" s="200">
        <v>2.34</v>
      </c>
      <c r="D99" s="200">
        <v>2.67</v>
      </c>
      <c r="E99" s="200">
        <v>3</v>
      </c>
      <c r="F99" s="201">
        <v>3.33</v>
      </c>
      <c r="G99" s="200">
        <v>3.66</v>
      </c>
      <c r="H99" s="200">
        <v>3.99</v>
      </c>
      <c r="I99" s="202">
        <v>4.32</v>
      </c>
      <c r="J99" s="200">
        <v>4.65</v>
      </c>
      <c r="K99" s="200">
        <v>4.98</v>
      </c>
      <c r="L99" s="209">
        <v>0.05</v>
      </c>
      <c r="M99" s="203">
        <v>0.08</v>
      </c>
      <c r="N99" s="201"/>
      <c r="O99" s="200"/>
      <c r="P99" s="201"/>
      <c r="Q99" s="207"/>
      <c r="R99" s="203"/>
      <c r="S99" s="114"/>
      <c r="T99" s="171">
        <v>15113</v>
      </c>
      <c r="U99" s="208">
        <v>3</v>
      </c>
    </row>
    <row r="100" spans="2:21" s="71" customFormat="1" ht="15.75">
      <c r="B100" s="199">
        <v>15115</v>
      </c>
      <c r="C100" s="200">
        <v>1.35</v>
      </c>
      <c r="D100" s="200">
        <v>1.53</v>
      </c>
      <c r="E100" s="200">
        <v>1.71</v>
      </c>
      <c r="F100" s="201">
        <v>1.89</v>
      </c>
      <c r="G100" s="200">
        <v>2.07</v>
      </c>
      <c r="H100" s="200">
        <v>2.25</v>
      </c>
      <c r="I100" s="202">
        <v>2.43</v>
      </c>
      <c r="J100" s="200">
        <v>2.61</v>
      </c>
      <c r="K100" s="200">
        <v>2.79</v>
      </c>
      <c r="L100" s="201">
        <v>2.97</v>
      </c>
      <c r="M100" s="200">
        <v>3.15</v>
      </c>
      <c r="N100" s="201">
        <v>3.33</v>
      </c>
      <c r="O100" s="203">
        <v>0.05</v>
      </c>
      <c r="P100" s="209">
        <v>0.07</v>
      </c>
      <c r="Q100" s="207">
        <v>0.09</v>
      </c>
      <c r="R100" s="213"/>
      <c r="S100" s="114"/>
      <c r="T100" s="171">
        <v>15115</v>
      </c>
      <c r="U100" s="208">
        <v>2</v>
      </c>
    </row>
    <row r="101" spans="2:21" s="71" customFormat="1" ht="15.75">
      <c r="B101" s="199">
        <v>16118</v>
      </c>
      <c r="C101" s="200">
        <v>2.34</v>
      </c>
      <c r="D101" s="200">
        <v>2.67</v>
      </c>
      <c r="E101" s="200">
        <v>3</v>
      </c>
      <c r="F101" s="201">
        <v>3.33</v>
      </c>
      <c r="G101" s="200">
        <v>3.66</v>
      </c>
      <c r="H101" s="200">
        <v>3.99</v>
      </c>
      <c r="I101" s="202">
        <v>4.32</v>
      </c>
      <c r="J101" s="200">
        <v>4.65</v>
      </c>
      <c r="K101" s="200">
        <v>4.98</v>
      </c>
      <c r="L101" s="209">
        <v>0.05</v>
      </c>
      <c r="M101" s="203">
        <v>0.08</v>
      </c>
      <c r="N101" s="204"/>
      <c r="O101" s="205"/>
      <c r="P101" s="206"/>
      <c r="Q101" s="207"/>
      <c r="R101" s="203"/>
      <c r="S101" s="114"/>
      <c r="T101" s="171">
        <v>16118</v>
      </c>
      <c r="U101" s="208">
        <v>3</v>
      </c>
    </row>
    <row r="102" spans="2:21" s="71" customFormat="1" ht="15.75">
      <c r="B102" s="199">
        <v>16122</v>
      </c>
      <c r="C102" s="200">
        <v>1.65</v>
      </c>
      <c r="D102" s="200">
        <v>1.83</v>
      </c>
      <c r="E102" s="200">
        <v>2.01</v>
      </c>
      <c r="F102" s="201">
        <v>2.19</v>
      </c>
      <c r="G102" s="200">
        <v>2.37</v>
      </c>
      <c r="H102" s="200">
        <v>2.55</v>
      </c>
      <c r="I102" s="202">
        <v>2.73</v>
      </c>
      <c r="J102" s="200">
        <v>2.91</v>
      </c>
      <c r="K102" s="200">
        <v>3.09</v>
      </c>
      <c r="L102" s="201">
        <v>3.27</v>
      </c>
      <c r="M102" s="200">
        <v>3.45</v>
      </c>
      <c r="N102" s="201">
        <v>3.63</v>
      </c>
      <c r="O102" s="203">
        <v>0.05</v>
      </c>
      <c r="P102" s="209">
        <v>0.07</v>
      </c>
      <c r="Q102" s="207">
        <v>0.09</v>
      </c>
      <c r="R102" s="203"/>
      <c r="S102" s="114"/>
      <c r="T102" s="171">
        <v>16119</v>
      </c>
      <c r="U102" s="74">
        <v>2</v>
      </c>
    </row>
    <row r="103" spans="2:21" s="71" customFormat="1" ht="15.75">
      <c r="B103" s="199">
        <v>17178</v>
      </c>
      <c r="C103" s="214">
        <v>86</v>
      </c>
      <c r="D103" s="214">
        <v>2.06</v>
      </c>
      <c r="E103" s="214">
        <v>2.26</v>
      </c>
      <c r="F103" s="214">
        <v>2.46</v>
      </c>
      <c r="G103" s="214">
        <v>2.66</v>
      </c>
      <c r="H103" s="214">
        <v>2.86</v>
      </c>
      <c r="I103" s="214">
        <v>3.06</v>
      </c>
      <c r="J103" s="214">
        <v>3.26</v>
      </c>
      <c r="K103" s="214">
        <v>3.46</v>
      </c>
      <c r="L103" s="214">
        <v>3.66</v>
      </c>
      <c r="M103" s="214">
        <v>3.86</v>
      </c>
      <c r="N103" s="214">
        <v>4.06</v>
      </c>
      <c r="O103" s="203"/>
      <c r="P103" s="209"/>
      <c r="Q103" s="207"/>
      <c r="R103" s="203"/>
      <c r="S103" s="114"/>
      <c r="T103" s="171">
        <v>17162</v>
      </c>
      <c r="U103" s="74">
        <v>3</v>
      </c>
    </row>
    <row r="104" spans="2:21" s="71" customFormat="1" ht="15.75">
      <c r="B104" s="199">
        <v>17162</v>
      </c>
      <c r="C104" s="200">
        <v>2.34</v>
      </c>
      <c r="D104" s="200">
        <v>2.67</v>
      </c>
      <c r="E104" s="200">
        <v>3</v>
      </c>
      <c r="F104" s="201">
        <v>3.33</v>
      </c>
      <c r="G104" s="200">
        <v>3.66</v>
      </c>
      <c r="H104" s="200">
        <v>3.99</v>
      </c>
      <c r="I104" s="202">
        <v>4.32</v>
      </c>
      <c r="J104" s="200">
        <v>4.65</v>
      </c>
      <c r="K104" s="200">
        <v>4.98</v>
      </c>
      <c r="L104" s="209">
        <v>0.05</v>
      </c>
      <c r="M104" s="203">
        <v>0.08</v>
      </c>
      <c r="N104" s="204"/>
      <c r="O104" s="205"/>
      <c r="P104" s="206"/>
      <c r="Q104" s="207"/>
      <c r="R104" s="203"/>
      <c r="S104" s="114"/>
      <c r="T104" s="171">
        <v>16121</v>
      </c>
      <c r="U104" s="74">
        <v>2</v>
      </c>
    </row>
    <row r="105" spans="2:21" s="71" customFormat="1" ht="15.75">
      <c r="B105" s="199">
        <v>16119</v>
      </c>
      <c r="C105" s="200">
        <v>1.86</v>
      </c>
      <c r="D105" s="200">
        <v>2.06</v>
      </c>
      <c r="E105" s="200">
        <v>2.26</v>
      </c>
      <c r="F105" s="201">
        <v>2.46</v>
      </c>
      <c r="G105" s="200">
        <v>2.66</v>
      </c>
      <c r="H105" s="200">
        <v>2.86</v>
      </c>
      <c r="I105" s="202">
        <v>3.06</v>
      </c>
      <c r="J105" s="200">
        <v>3.26</v>
      </c>
      <c r="K105" s="200">
        <v>3.46</v>
      </c>
      <c r="L105" s="201">
        <v>3.66</v>
      </c>
      <c r="M105" s="200">
        <v>3.86</v>
      </c>
      <c r="N105" s="201">
        <v>4.06</v>
      </c>
      <c r="O105" s="203">
        <v>0.05</v>
      </c>
      <c r="P105" s="209">
        <v>0.07</v>
      </c>
      <c r="Q105" s="207">
        <v>0.09</v>
      </c>
      <c r="R105" s="203"/>
      <c r="S105" s="114"/>
      <c r="T105" s="171">
        <v>16122</v>
      </c>
      <c r="U105" s="208">
        <v>2</v>
      </c>
    </row>
    <row r="106" spans="2:21" s="71" customFormat="1" ht="15.75">
      <c r="B106" s="199">
        <v>16121</v>
      </c>
      <c r="C106" s="200">
        <v>1.86</v>
      </c>
      <c r="D106" s="200">
        <v>2.06</v>
      </c>
      <c r="E106" s="200">
        <v>2.26</v>
      </c>
      <c r="F106" s="201">
        <v>2.46</v>
      </c>
      <c r="G106" s="200">
        <v>2.66</v>
      </c>
      <c r="H106" s="200">
        <v>2.86</v>
      </c>
      <c r="I106" s="202">
        <v>3.06</v>
      </c>
      <c r="J106" s="200">
        <v>3.26</v>
      </c>
      <c r="K106" s="200">
        <v>3.46</v>
      </c>
      <c r="L106" s="201">
        <v>3.66</v>
      </c>
      <c r="M106" s="200">
        <v>3.86</v>
      </c>
      <c r="N106" s="201">
        <v>4.06</v>
      </c>
      <c r="O106" s="203">
        <v>0.05</v>
      </c>
      <c r="P106" s="209">
        <v>0.07</v>
      </c>
      <c r="Q106" s="207">
        <v>0.09</v>
      </c>
      <c r="R106" s="200"/>
      <c r="S106" s="114"/>
      <c r="T106" s="171">
        <v>17170</v>
      </c>
      <c r="U106" s="208">
        <v>3</v>
      </c>
    </row>
    <row r="107" spans="1:21" s="71" customFormat="1" ht="15.75">
      <c r="A107" s="74"/>
      <c r="B107" s="199">
        <v>17170</v>
      </c>
      <c r="C107" s="200">
        <v>2.34</v>
      </c>
      <c r="D107" s="200">
        <v>2.67</v>
      </c>
      <c r="E107" s="200">
        <v>3</v>
      </c>
      <c r="F107" s="201">
        <v>3.33</v>
      </c>
      <c r="G107" s="200">
        <v>3.66</v>
      </c>
      <c r="H107" s="200">
        <v>3.99</v>
      </c>
      <c r="I107" s="202">
        <v>4.32</v>
      </c>
      <c r="J107" s="200">
        <v>4.65</v>
      </c>
      <c r="K107" s="200">
        <v>4.98</v>
      </c>
      <c r="L107" s="209">
        <v>0.05</v>
      </c>
      <c r="M107" s="203">
        <v>0.08</v>
      </c>
      <c r="N107" s="201"/>
      <c r="O107" s="200"/>
      <c r="P107" s="201"/>
      <c r="Q107" s="207"/>
      <c r="R107" s="114"/>
      <c r="S107" s="114"/>
      <c r="T107" s="215">
        <v>17178</v>
      </c>
      <c r="U107" s="215">
        <v>2</v>
      </c>
    </row>
    <row r="108" spans="1:19" s="71" customFormat="1" ht="15.75">
      <c r="A108" s="74"/>
      <c r="E108" s="74"/>
      <c r="H108" s="77"/>
      <c r="I108" s="78"/>
      <c r="K108" s="74"/>
      <c r="M108" s="74"/>
      <c r="O108" s="74"/>
      <c r="Q108" s="114"/>
      <c r="R108" s="114"/>
      <c r="S108" s="114"/>
    </row>
    <row r="109" spans="1:19" s="71" customFormat="1" ht="15.75">
      <c r="A109" s="74"/>
      <c r="E109" s="74"/>
      <c r="H109" s="77"/>
      <c r="I109" s="78"/>
      <c r="K109" s="74"/>
      <c r="M109" s="74"/>
      <c r="O109" s="74"/>
      <c r="Q109" s="114"/>
      <c r="R109" s="114"/>
      <c r="S109" s="114"/>
    </row>
    <row r="110" spans="1:19" s="71" customFormat="1" ht="15.75">
      <c r="A110" s="74"/>
      <c r="E110" s="74"/>
      <c r="H110" s="77"/>
      <c r="I110" s="78"/>
      <c r="K110" s="74"/>
      <c r="M110" s="74"/>
      <c r="O110" s="74"/>
      <c r="Q110" s="114"/>
      <c r="R110" s="114"/>
      <c r="S110" s="114"/>
    </row>
    <row r="111" spans="1:21" s="71" customFormat="1" ht="15.75">
      <c r="A111" s="74"/>
      <c r="E111" s="74"/>
      <c r="H111" s="77"/>
      <c r="I111" s="78"/>
      <c r="K111" s="74"/>
      <c r="M111" s="74"/>
      <c r="O111" s="74"/>
      <c r="Q111" s="114"/>
      <c r="R111" s="114"/>
      <c r="S111" s="114"/>
      <c r="U111" s="74"/>
    </row>
    <row r="112" spans="1:19" s="71" customFormat="1" ht="15.75">
      <c r="A112" s="74"/>
      <c r="E112" s="74"/>
      <c r="H112" s="77"/>
      <c r="I112" s="78"/>
      <c r="K112" s="74"/>
      <c r="M112" s="74"/>
      <c r="O112" s="74"/>
      <c r="Q112" s="114"/>
      <c r="R112" s="114"/>
      <c r="S112" s="114"/>
    </row>
    <row r="113" spans="1:19" s="71" customFormat="1" ht="15.75">
      <c r="A113" s="74"/>
      <c r="E113" s="74"/>
      <c r="H113" s="77"/>
      <c r="I113" s="78"/>
      <c r="K113" s="74"/>
      <c r="M113" s="74"/>
      <c r="O113" s="74"/>
      <c r="Q113" s="114"/>
      <c r="R113" s="114"/>
      <c r="S113" s="114"/>
    </row>
  </sheetData>
  <sheetProtection/>
  <autoFilter ref="A9:W58"/>
  <mergeCells count="13">
    <mergeCell ref="A5:Q5"/>
    <mergeCell ref="A4:Q4"/>
    <mergeCell ref="A1:D1"/>
    <mergeCell ref="A2:D2"/>
    <mergeCell ref="A3:Q3"/>
    <mergeCell ref="F7:J7"/>
    <mergeCell ref="K7:O7"/>
    <mergeCell ref="P7:P8"/>
    <mergeCell ref="Q7:Q8"/>
    <mergeCell ref="A7:A8"/>
    <mergeCell ref="B7:B8"/>
    <mergeCell ref="C7:D7"/>
    <mergeCell ref="E7:E8"/>
  </mergeCells>
  <printOptions/>
  <pageMargins left="0.42" right="0.2" top="0.38" bottom="0.37" header="0.4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2020-12-08T09:17:42Z</cp:lastPrinted>
  <dcterms:created xsi:type="dcterms:W3CDTF">2011-11-10T04:17:47Z</dcterms:created>
  <dcterms:modified xsi:type="dcterms:W3CDTF">2020-12-22T04:22:41Z</dcterms:modified>
  <cp:category/>
  <cp:version/>
  <cp:contentType/>
  <cp:contentStatus/>
</cp:coreProperties>
</file>